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9915"/>
  </bookViews>
  <sheets>
    <sheet name="附件" sheetId="6" r:id="rId1"/>
  </sheets>
  <calcPr calcId="125725"/>
</workbook>
</file>

<file path=xl/calcChain.xml><?xml version="1.0" encoding="utf-8"?>
<calcChain xmlns="http://schemas.openxmlformats.org/spreadsheetml/2006/main">
  <c r="M10" i="6"/>
  <c r="L10"/>
  <c r="J10"/>
  <c r="H10"/>
  <c r="G10"/>
  <c r="F10"/>
  <c r="E10"/>
  <c r="K8"/>
  <c r="N8" s="1"/>
  <c r="I8"/>
  <c r="D8"/>
  <c r="C8"/>
  <c r="K7"/>
  <c r="N7" s="1"/>
  <c r="G7"/>
  <c r="I7" s="1"/>
  <c r="C7"/>
  <c r="N6"/>
  <c r="K6"/>
  <c r="I6"/>
  <c r="I10" s="1"/>
  <c r="G6"/>
  <c r="D6"/>
  <c r="D10" s="1"/>
  <c r="C6"/>
  <c r="O8" l="1"/>
  <c r="O7"/>
  <c r="K10"/>
  <c r="N10" s="1"/>
</calcChain>
</file>

<file path=xl/sharedStrings.xml><?xml version="1.0" encoding="utf-8"?>
<sst xmlns="http://schemas.openxmlformats.org/spreadsheetml/2006/main" count="35" uniqueCount="31">
  <si>
    <t>序号</t>
  </si>
  <si>
    <t>单位</t>
  </si>
  <si>
    <t>备注</t>
  </si>
  <si>
    <t>--</t>
  </si>
  <si>
    <t>利州区</t>
  </si>
  <si>
    <t>昭化区</t>
  </si>
  <si>
    <t>朝天区</t>
  </si>
  <si>
    <t>合计</t>
  </si>
  <si>
    <t>死亡丧葬市级财政配套资金</t>
  </si>
  <si>
    <t>城乡居民养老保险市级财政配套资金</t>
  </si>
  <si>
    <t>基础养老金市级财政配套资金（从2018年12月执行）</t>
  </si>
  <si>
    <t>实际拨付资金总计</t>
  </si>
  <si>
    <r>
      <rPr>
        <sz val="12"/>
        <color theme="1"/>
        <rFont val="仿宋_GB2312"/>
        <charset val="134"/>
      </rPr>
      <t>2018年</t>
    </r>
    <r>
      <rPr>
        <sz val="12"/>
        <color theme="1"/>
        <rFont val="仿宋_GB2312"/>
        <charset val="134"/>
      </rPr>
      <t>发放</t>
    </r>
    <r>
      <rPr>
        <sz val="12"/>
        <color theme="1"/>
        <rFont val="仿宋_GB2312"/>
        <charset val="134"/>
      </rPr>
      <t xml:space="preserve">  </t>
    </r>
    <r>
      <rPr>
        <sz val="12"/>
        <color theme="1"/>
        <rFont val="仿宋_GB2312"/>
        <charset val="134"/>
      </rPr>
      <t>总金额</t>
    </r>
  </si>
  <si>
    <t>市级应配套资金（30%）</t>
  </si>
  <si>
    <t>结算2018年参保缴费资金</t>
  </si>
  <si>
    <t>2019年市级财政配套资金预算</t>
  </si>
  <si>
    <t>实际拨付资金（抵扣后）</t>
  </si>
  <si>
    <t>2018年12月实发人数</t>
  </si>
  <si>
    <t>结算2018年12月市级应配套资金</t>
  </si>
  <si>
    <t>2019年预计发放人数</t>
  </si>
  <si>
    <t>2019年预计应配套资金</t>
  </si>
  <si>
    <t>实际拨付资金</t>
  </si>
  <si>
    <t>应拨数</t>
  </si>
  <si>
    <t>已拨数</t>
  </si>
  <si>
    <t>结算数</t>
  </si>
  <si>
    <t>市居保局</t>
  </si>
  <si>
    <t>备注： 一、死亡丧葬费市级财政配套资金:2018年1至12月三区死亡丧葬费实际发生471.28万（其中利州区168.56万、昭化区151.85万、朝天区150.83万），市级财政按三区死亡丧葬费实际发生额的30%予以配套，对扩权县不再配套。</t>
  </si>
  <si>
    <t xml:space="preserve">       二、城乡居民养老保险市级财政配套资金：1、结算2018年参保缴费资金，应拨数以省财政厅、省人社厅审定的广元市2019年城乡居民养老保险参保缴费补贴省财政补助资金结算申请表为依据；已拨数以2018年全市城乡居民养老保险市级财政配套资金分配表为依据。2、2019年市级财政配套资金预算，参保缴费补贴以省财政厅、省人社厅审定的2019年城乡居民社会养老保险基金预算为依据,扣除省级财政给予的缴费补贴外，其余部分按3:7比例由市区两级财政分担（三区预算缴费人数：利州区61010人、昭化区87500人、朝天区66466人）。     </t>
    <phoneticPr fontId="12" type="noConversion"/>
  </si>
  <si>
    <t xml:space="preserve">      三、基础养老金市级财政配套资金：1、结算2018年12月基础养老金市级应配套资金，以省财政厅、省人社厅审定的2019年城乡居民基本养老保险基础养老金中央和省财政补助资金结算申请表为依据（利州区25724人、昭化区36935人、朝天区31572人合计94231人*0.9=84808元）；2019年预计应配套资金以2019年全省30件民生实事目标任务、资金分解和进度安排表基础数据为依据（因省级财政应承担比例的资金未足额预算，所以市区级财政配套资金按目标任务余额配套，次年据实结算）。</t>
    <phoneticPr fontId="12" type="noConversion"/>
  </si>
  <si>
    <t>2019年城乡居民养老保险及死亡丧葬补助市级财政配套资金分配表</t>
    <phoneticPr fontId="14" type="noConversion"/>
  </si>
  <si>
    <t>单位：人.万元</t>
    <phoneticPr fontId="14" type="noConversion"/>
  </si>
</sst>
</file>

<file path=xl/styles.xml><?xml version="1.0" encoding="utf-8"?>
<styleSheet xmlns="http://schemas.openxmlformats.org/spreadsheetml/2006/main">
  <numFmts count="2">
    <numFmt numFmtId="176" formatCode="0.00_ "/>
    <numFmt numFmtId="179" formatCode="0.00_);[Red]\(0.00\)"/>
  </numFmts>
  <fonts count="15">
    <font>
      <sz val="11"/>
      <color theme="1"/>
      <name val="宋体"/>
      <charset val="134"/>
      <scheme val="minor"/>
    </font>
    <font>
      <sz val="12"/>
      <color theme="1"/>
      <name val="宋体"/>
      <charset val="134"/>
      <scheme val="minor"/>
    </font>
    <font>
      <sz val="12"/>
      <color theme="1"/>
      <name val="仿宋_GB2312"/>
      <charset val="134"/>
    </font>
    <font>
      <sz val="12"/>
      <name val="仿宋_GB2312"/>
      <charset val="134"/>
    </font>
    <font>
      <sz val="20"/>
      <color theme="1"/>
      <name val="黑体"/>
      <family val="3"/>
      <charset val="134"/>
    </font>
    <font>
      <sz val="11"/>
      <color theme="1"/>
      <name val="仿宋_GB2312"/>
      <charset val="134"/>
    </font>
    <font>
      <b/>
      <sz val="11"/>
      <color theme="1"/>
      <name val="宋体"/>
      <family val="3"/>
      <charset val="134"/>
      <scheme val="minor"/>
    </font>
    <font>
      <b/>
      <sz val="12"/>
      <color theme="1"/>
      <name val="仿宋_GB2312"/>
      <charset val="134"/>
    </font>
    <font>
      <sz val="12"/>
      <color theme="1"/>
      <name val="仿宋_GB2312"/>
      <charset val="134"/>
    </font>
    <font>
      <b/>
      <sz val="12"/>
      <name val="仿宋_GB2312"/>
      <charset val="134"/>
    </font>
    <font>
      <sz val="11"/>
      <color theme="1"/>
      <name val="仿宋_GB2312"/>
      <charset val="134"/>
    </font>
    <font>
      <b/>
      <sz val="11"/>
      <color theme="1"/>
      <name val="仿宋_GB2312"/>
      <charset val="134"/>
    </font>
    <font>
      <sz val="9"/>
      <name val="宋体"/>
      <family val="3"/>
      <charset val="134"/>
      <scheme val="minor"/>
    </font>
    <font>
      <sz val="11"/>
      <color theme="1"/>
      <name val="仿宋_GB2312"/>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0" fontId="2" fillId="0" borderId="0" xfId="0" applyFont="1">
      <alignment vertical="center"/>
    </xf>
    <xf numFmtId="0" fontId="3" fillId="2" borderId="0" xfId="0" applyFont="1" applyFill="1">
      <alignment vertical="center"/>
    </xf>
    <xf numFmtId="179" fontId="0" fillId="0" borderId="0" xfId="0" applyNumberFormat="1" applyAlignment="1">
      <alignment horizontal="center" vertical="center"/>
    </xf>
    <xf numFmtId="0" fontId="2" fillId="0" borderId="0" xfId="0" applyFont="1" applyAlignment="1">
      <alignment horizontal="center" vertical="center"/>
    </xf>
    <xf numFmtId="0" fontId="3" fillId="2" borderId="7" xfId="0" applyFont="1" applyFill="1" applyBorder="1" applyAlignment="1">
      <alignment horizontal="center" vertical="center"/>
    </xf>
    <xf numFmtId="179" fontId="3" fillId="2" borderId="7"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0" fillId="0" borderId="0" xfId="0" applyNumberFormat="1" applyAlignment="1">
      <alignment horizontal="center" vertical="center"/>
    </xf>
    <xf numFmtId="0" fontId="3" fillId="0" borderId="0" xfId="0" applyFont="1" applyFill="1">
      <alignment vertical="center"/>
    </xf>
    <xf numFmtId="0" fontId="5" fillId="0" borderId="0" xfId="0" applyFont="1">
      <alignment vertical="center"/>
    </xf>
    <xf numFmtId="0" fontId="6" fillId="0" borderId="0" xfId="0" applyFont="1" applyAlignment="1">
      <alignment horizontal="center" vertical="center"/>
    </xf>
    <xf numFmtId="0" fontId="2" fillId="0" borderId="1" xfId="0" applyFont="1" applyBorder="1" applyAlignment="1"/>
    <xf numFmtId="0" fontId="7" fillId="0" borderId="0" xfId="0" applyFont="1" applyAlignment="1">
      <alignment vertical="center"/>
    </xf>
    <xf numFmtId="0" fontId="8" fillId="0" borderId="7" xfId="0" applyFont="1" applyBorder="1" applyAlignment="1">
      <alignment horizontal="center" vertical="center" wrapText="1"/>
    </xf>
    <xf numFmtId="0" fontId="3" fillId="0" borderId="6" xfId="0" applyFont="1" applyBorder="1" applyAlignment="1">
      <alignment horizontal="center" vertical="center"/>
    </xf>
    <xf numFmtId="176" fontId="9" fillId="2" borderId="7"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179" fontId="9" fillId="2"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xf>
    <xf numFmtId="0" fontId="3" fillId="0" borderId="0" xfId="0" applyFont="1" applyFill="1" applyAlignment="1">
      <alignment horizontal="center" vertical="center"/>
    </xf>
    <xf numFmtId="179" fontId="3" fillId="0" borderId="0" xfId="0" applyNumberFormat="1" applyFont="1" applyFill="1" applyAlignment="1">
      <alignment horizontal="center" vertical="center"/>
    </xf>
    <xf numFmtId="179" fontId="9" fillId="0" borderId="0" xfId="0" applyNumberFormat="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3" fillId="0" borderId="7" xfId="0" applyNumberFormat="1" applyFont="1" applyFill="1" applyBorder="1" applyAlignment="1">
      <alignment horizontal="center" vertical="center"/>
    </xf>
    <xf numFmtId="179" fontId="9" fillId="2"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3" fillId="0" borderId="0" xfId="0" applyFont="1" applyAlignment="1">
      <alignment horizontal="center" vertical="center" wrapText="1"/>
    </xf>
    <xf numFmtId="179" fontId="3" fillId="2" borderId="7" xfId="0" quotePrefix="1" applyNumberFormat="1" applyFont="1" applyFill="1" applyBorder="1" applyAlignment="1">
      <alignment horizontal="center" vertical="center"/>
    </xf>
    <xf numFmtId="179" fontId="9" fillId="2" borderId="7" xfId="0" quotePrefix="1" applyNumberFormat="1"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8"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179" fontId="8" fillId="0" borderId="2" xfId="0" applyNumberFormat="1" applyFont="1" applyBorder="1" applyAlignment="1">
      <alignment horizontal="center" vertical="center" wrapText="1"/>
    </xf>
    <xf numFmtId="179" fontId="2" fillId="0" borderId="6" xfId="0" applyNumberFormat="1" applyFont="1" applyBorder="1" applyAlignment="1">
      <alignment horizontal="center" vertical="center" wrapText="1"/>
    </xf>
    <xf numFmtId="0" fontId="7" fillId="0" borderId="2" xfId="0" applyFont="1" applyBorder="1" applyAlignment="1">
      <alignment horizontal="justify" vertical="center" wrapText="1"/>
    </xf>
    <xf numFmtId="0" fontId="7" fillId="0" borderId="8" xfId="0" applyFont="1" applyBorder="1" applyAlignment="1">
      <alignment horizontal="justify" vertical="center" wrapText="1"/>
    </xf>
    <xf numFmtId="0" fontId="13" fillId="0" borderId="0" xfId="0" applyFont="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Alignment="1">
      <alignment vertical="justify"/>
    </xf>
    <xf numFmtId="0" fontId="2" fillId="0" borderId="0" xfId="0" applyFont="1" applyAlignment="1">
      <alignment vertical="justify"/>
    </xf>
    <xf numFmtId="0" fontId="2" fillId="0" borderId="5" xfId="0" applyFont="1" applyBorder="1" applyAlignment="1">
      <alignment horizontal="center" vertical="center" wrapText="1"/>
    </xf>
    <xf numFmtId="0" fontId="8" fillId="0" borderId="2" xfId="0" applyFont="1" applyBorder="1" applyAlignment="1">
      <alignment horizontal="justify" vertical="center" wrapText="1"/>
    </xf>
    <xf numFmtId="0" fontId="2"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57" fontId="10" fillId="0" borderId="2" xfId="0" applyNumberFormat="1" applyFont="1" applyBorder="1" applyAlignment="1">
      <alignment horizontal="center" vertical="center" wrapText="1"/>
    </xf>
    <xf numFmtId="57" fontId="5" fillId="0" borderId="8" xfId="0" applyNumberFormat="1" applyFont="1" applyBorder="1" applyAlignment="1">
      <alignment horizontal="center" vertical="center" wrapText="1"/>
    </xf>
    <xf numFmtId="57" fontId="10" fillId="0" borderId="10" xfId="0" applyNumberFormat="1" applyFont="1" applyBorder="1" applyAlignment="1">
      <alignment horizontal="center" vertical="center" wrapText="1"/>
    </xf>
    <xf numFmtId="57" fontId="5" fillId="0" borderId="12"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0"/>
  <sheetViews>
    <sheetView tabSelected="1" workbookViewId="0">
      <selection sqref="A1:P1"/>
    </sheetView>
  </sheetViews>
  <sheetFormatPr defaultColWidth="9" defaultRowHeight="13.5"/>
  <cols>
    <col min="1" max="1" width="7.5" style="33" customWidth="1"/>
    <col min="2" max="2" width="11.875" style="33" customWidth="1"/>
    <col min="3" max="3" width="14.5" style="4" customWidth="1"/>
    <col min="4" max="4" width="14.5" style="12" customWidth="1"/>
    <col min="5" max="7" width="9.375" style="33" customWidth="1"/>
    <col min="8" max="8" width="12.125" style="33" customWidth="1"/>
    <col min="9" max="9" width="12.125" style="12" customWidth="1"/>
    <col min="10" max="13" width="12.125" style="33" customWidth="1"/>
    <col min="14" max="14" width="12.125" style="12" customWidth="1"/>
    <col min="15" max="15" width="12.75" style="12" customWidth="1"/>
    <col min="16" max="16" width="8" customWidth="1"/>
  </cols>
  <sheetData>
    <row r="1" spans="1:16" ht="35.25" customHeight="1">
      <c r="A1" s="34" t="s">
        <v>29</v>
      </c>
      <c r="B1" s="34"/>
      <c r="C1" s="34"/>
      <c r="D1" s="34"/>
      <c r="E1" s="34"/>
      <c r="F1" s="34"/>
      <c r="G1" s="34"/>
      <c r="H1" s="34"/>
      <c r="I1" s="34"/>
      <c r="J1" s="34"/>
      <c r="K1" s="34"/>
      <c r="L1" s="34"/>
      <c r="M1" s="34"/>
      <c r="N1" s="34"/>
      <c r="O1" s="34"/>
      <c r="P1" s="34"/>
    </row>
    <row r="2" spans="1:16" s="1" customFormat="1" ht="29.25" customHeight="1">
      <c r="A2" s="13"/>
      <c r="B2" s="13"/>
      <c r="C2" s="13"/>
      <c r="D2" s="14"/>
      <c r="E2" s="5"/>
      <c r="F2" s="5"/>
      <c r="G2" s="5"/>
      <c r="H2" s="5"/>
      <c r="I2" s="25"/>
      <c r="J2" s="5"/>
      <c r="K2" s="5"/>
      <c r="L2" s="5"/>
      <c r="M2" s="5"/>
      <c r="N2" s="26" t="s">
        <v>30</v>
      </c>
      <c r="O2" s="26"/>
    </row>
    <row r="3" spans="1:16" s="2" customFormat="1" ht="33" customHeight="1">
      <c r="A3" s="35" t="s">
        <v>0</v>
      </c>
      <c r="B3" s="35" t="s">
        <v>1</v>
      </c>
      <c r="C3" s="38" t="s">
        <v>8</v>
      </c>
      <c r="D3" s="39"/>
      <c r="E3" s="40" t="s">
        <v>9</v>
      </c>
      <c r="F3" s="41"/>
      <c r="G3" s="41"/>
      <c r="H3" s="42"/>
      <c r="I3" s="43"/>
      <c r="J3" s="44" t="s">
        <v>10</v>
      </c>
      <c r="K3" s="45"/>
      <c r="L3" s="45"/>
      <c r="M3" s="45"/>
      <c r="N3" s="46"/>
      <c r="O3" s="47" t="s">
        <v>11</v>
      </c>
      <c r="P3" s="50" t="s">
        <v>2</v>
      </c>
    </row>
    <row r="4" spans="1:16" s="2" customFormat="1" ht="36" customHeight="1">
      <c r="A4" s="36"/>
      <c r="B4" s="36"/>
      <c r="C4" s="53" t="s">
        <v>12</v>
      </c>
      <c r="D4" s="55" t="s">
        <v>13</v>
      </c>
      <c r="E4" s="40" t="s">
        <v>14</v>
      </c>
      <c r="F4" s="41"/>
      <c r="G4" s="66"/>
      <c r="H4" s="67" t="s">
        <v>15</v>
      </c>
      <c r="I4" s="69" t="s">
        <v>16</v>
      </c>
      <c r="J4" s="70" t="s">
        <v>17</v>
      </c>
      <c r="K4" s="72" t="s">
        <v>18</v>
      </c>
      <c r="L4" s="74" t="s">
        <v>19</v>
      </c>
      <c r="M4" s="44" t="s">
        <v>20</v>
      </c>
      <c r="N4" s="48" t="s">
        <v>21</v>
      </c>
      <c r="O4" s="48"/>
      <c r="P4" s="51"/>
    </row>
    <row r="5" spans="1:16" s="2" customFormat="1" ht="46.5" customHeight="1">
      <c r="A5" s="37"/>
      <c r="B5" s="37"/>
      <c r="C5" s="54"/>
      <c r="D5" s="56"/>
      <c r="E5" s="15" t="s">
        <v>22</v>
      </c>
      <c r="F5" s="15" t="s">
        <v>23</v>
      </c>
      <c r="G5" s="15" t="s">
        <v>24</v>
      </c>
      <c r="H5" s="68"/>
      <c r="I5" s="69"/>
      <c r="J5" s="71"/>
      <c r="K5" s="73"/>
      <c r="L5" s="75"/>
      <c r="M5" s="59"/>
      <c r="N5" s="48"/>
      <c r="O5" s="49"/>
      <c r="P5" s="52"/>
    </row>
    <row r="6" spans="1:16" s="3" customFormat="1" ht="38.25" customHeight="1">
      <c r="A6" s="16">
        <v>1</v>
      </c>
      <c r="B6" s="6" t="s">
        <v>4</v>
      </c>
      <c r="C6" s="7">
        <f>1685583/10000</f>
        <v>168.5583</v>
      </c>
      <c r="D6" s="17">
        <f>C6*0.3</f>
        <v>50.567489999999999</v>
      </c>
      <c r="E6" s="7">
        <v>52.49</v>
      </c>
      <c r="F6" s="7">
        <v>41.96</v>
      </c>
      <c r="G6" s="7">
        <f>E6-F6</f>
        <v>10.530000000000001</v>
      </c>
      <c r="H6" s="6">
        <v>55.64</v>
      </c>
      <c r="I6" s="19">
        <f>G6+H6</f>
        <v>66.17</v>
      </c>
      <c r="J6" s="18">
        <v>25724</v>
      </c>
      <c r="K6" s="7">
        <f>23151.6/10000</f>
        <v>2.3151599999999997</v>
      </c>
      <c r="L6" s="18">
        <v>25724</v>
      </c>
      <c r="M6" s="7">
        <v>35.1</v>
      </c>
      <c r="N6" s="19">
        <f>K6+M6</f>
        <v>37.41516</v>
      </c>
      <c r="O6" s="19">
        <v>154.16</v>
      </c>
      <c r="P6" s="60"/>
    </row>
    <row r="7" spans="1:16" s="3" customFormat="1" ht="38.25" customHeight="1">
      <c r="A7" s="6">
        <v>2</v>
      </c>
      <c r="B7" s="6" t="s">
        <v>5</v>
      </c>
      <c r="C7" s="7">
        <f>1518500/10000</f>
        <v>151.85</v>
      </c>
      <c r="D7" s="17">
        <v>45.55</v>
      </c>
      <c r="E7" s="7">
        <v>68.430000000000007</v>
      </c>
      <c r="F7" s="7">
        <v>53.02</v>
      </c>
      <c r="G7" s="7">
        <f>E7-F7</f>
        <v>15.410000000000004</v>
      </c>
      <c r="H7" s="8">
        <v>86.1</v>
      </c>
      <c r="I7" s="19">
        <f>G7+H7</f>
        <v>101.50999999999999</v>
      </c>
      <c r="J7" s="18">
        <v>36935</v>
      </c>
      <c r="K7" s="7">
        <f>33241.5/10000</f>
        <v>3.3241499999999999</v>
      </c>
      <c r="L7" s="18">
        <v>36935</v>
      </c>
      <c r="M7" s="7">
        <v>54.3</v>
      </c>
      <c r="N7" s="19">
        <f>K7+M7</f>
        <v>57.62415</v>
      </c>
      <c r="O7" s="19">
        <f>D7+I7+N7</f>
        <v>204.68414999999999</v>
      </c>
      <c r="P7" s="60"/>
    </row>
    <row r="8" spans="1:16" s="3" customFormat="1" ht="38.25" customHeight="1">
      <c r="A8" s="16">
        <v>3</v>
      </c>
      <c r="B8" s="6" t="s">
        <v>6</v>
      </c>
      <c r="C8" s="7">
        <f>1508666/10000</f>
        <v>150.86660000000001</v>
      </c>
      <c r="D8" s="17">
        <f>C8*0.3</f>
        <v>45.259979999999999</v>
      </c>
      <c r="E8" s="7">
        <v>65.099999999999994</v>
      </c>
      <c r="F8" s="7">
        <v>71.28</v>
      </c>
      <c r="G8" s="18">
        <v>-6.18</v>
      </c>
      <c r="H8" s="6">
        <v>67.790000000000006</v>
      </c>
      <c r="I8" s="19">
        <f>G8+H8</f>
        <v>61.610000000000007</v>
      </c>
      <c r="J8" s="18">
        <v>31572</v>
      </c>
      <c r="K8" s="7">
        <f>28414.8/10000</f>
        <v>2.8414799999999998</v>
      </c>
      <c r="L8" s="18">
        <v>31572</v>
      </c>
      <c r="M8" s="7">
        <v>43.2</v>
      </c>
      <c r="N8" s="19">
        <f>K8+M8</f>
        <v>46.04148</v>
      </c>
      <c r="O8" s="19">
        <f>D8+I8+N8</f>
        <v>152.91146000000001</v>
      </c>
      <c r="P8" s="60"/>
    </row>
    <row r="9" spans="1:16" s="3" customFormat="1" ht="42" customHeight="1">
      <c r="A9" s="6">
        <v>4</v>
      </c>
      <c r="B9" s="6" t="s">
        <v>25</v>
      </c>
      <c r="C9" s="31" t="s">
        <v>3</v>
      </c>
      <c r="D9" s="32" t="s">
        <v>3</v>
      </c>
      <c r="E9" s="31" t="s">
        <v>3</v>
      </c>
      <c r="F9" s="31" t="s">
        <v>3</v>
      </c>
      <c r="G9" s="31" t="s">
        <v>3</v>
      </c>
      <c r="H9" s="7">
        <v>22</v>
      </c>
      <c r="I9" s="19">
        <v>22</v>
      </c>
      <c r="J9" s="18"/>
      <c r="K9" s="7"/>
      <c r="L9" s="18"/>
      <c r="M9" s="7"/>
      <c r="N9" s="19"/>
      <c r="O9" s="19">
        <v>22</v>
      </c>
      <c r="P9" s="36"/>
    </row>
    <row r="10" spans="1:16" s="10" customFormat="1" ht="40.5" customHeight="1">
      <c r="A10" s="62" t="s">
        <v>7</v>
      </c>
      <c r="B10" s="63"/>
      <c r="C10" s="20">
        <v>471.28</v>
      </c>
      <c r="D10" s="21">
        <f>D6+D7+D8</f>
        <v>141.37747000000002</v>
      </c>
      <c r="E10" s="20">
        <f>E6+E7+E8</f>
        <v>186.02</v>
      </c>
      <c r="F10" s="20">
        <f>SUM(F6:F9)</f>
        <v>166.26</v>
      </c>
      <c r="G10" s="20">
        <f>G6+G7+G8</f>
        <v>19.760000000000005</v>
      </c>
      <c r="H10" s="20">
        <f>SUM(H6:H9)</f>
        <v>231.53000000000003</v>
      </c>
      <c r="I10" s="19">
        <f>I6+I7+I8+I9</f>
        <v>251.29000000000002</v>
      </c>
      <c r="J10" s="27">
        <f>SUM(J6:J9)</f>
        <v>94231</v>
      </c>
      <c r="K10" s="20">
        <f>SUM(K6:K9)</f>
        <v>8.4807899999999989</v>
      </c>
      <c r="L10" s="27">
        <f>SUM(L6:L9)</f>
        <v>94231</v>
      </c>
      <c r="M10" s="20">
        <f>SUM(M6:M9)</f>
        <v>132.60000000000002</v>
      </c>
      <c r="N10" s="21">
        <f>K10+M10</f>
        <v>141.08079000000004</v>
      </c>
      <c r="O10" s="19">
        <v>533.75</v>
      </c>
      <c r="P10" s="61"/>
    </row>
    <row r="11" spans="1:16" s="10" customFormat="1" ht="14.1" customHeight="1">
      <c r="A11" s="22"/>
      <c r="B11" s="22"/>
      <c r="C11" s="23"/>
      <c r="D11" s="24"/>
      <c r="E11" s="23"/>
      <c r="F11" s="23"/>
      <c r="G11" s="23"/>
      <c r="H11" s="23"/>
      <c r="I11" s="28"/>
      <c r="J11" s="29"/>
      <c r="K11" s="23"/>
      <c r="L11" s="29"/>
      <c r="M11" s="23"/>
      <c r="N11" s="24"/>
      <c r="O11" s="24"/>
      <c r="P11" s="30"/>
    </row>
    <row r="12" spans="1:16" s="11" customFormat="1" ht="30" hidden="1" customHeight="1">
      <c r="A12" s="64" t="s">
        <v>26</v>
      </c>
      <c r="B12" s="65"/>
      <c r="C12" s="65"/>
      <c r="D12" s="65"/>
      <c r="E12" s="65"/>
      <c r="F12" s="65"/>
      <c r="G12" s="65"/>
      <c r="H12" s="65"/>
      <c r="I12" s="65"/>
      <c r="J12" s="65"/>
      <c r="K12" s="65"/>
      <c r="L12" s="65"/>
      <c r="M12" s="65"/>
      <c r="N12" s="65"/>
      <c r="O12" s="65"/>
      <c r="P12" s="65"/>
    </row>
    <row r="13" spans="1:16" s="11" customFormat="1" ht="45" hidden="1" customHeight="1">
      <c r="A13" s="58" t="s">
        <v>27</v>
      </c>
      <c r="B13" s="58"/>
      <c r="C13" s="58"/>
      <c r="D13" s="58"/>
      <c r="E13" s="58"/>
      <c r="F13" s="58"/>
      <c r="G13" s="58"/>
      <c r="H13" s="58"/>
      <c r="I13" s="58"/>
      <c r="J13" s="58"/>
      <c r="K13" s="58"/>
      <c r="L13" s="58"/>
      <c r="M13" s="58"/>
      <c r="N13" s="58"/>
      <c r="O13" s="58"/>
      <c r="P13" s="58"/>
    </row>
    <row r="14" spans="1:16" s="11" customFormat="1" ht="44.45" hidden="1" customHeight="1">
      <c r="A14" s="57" t="s">
        <v>28</v>
      </c>
      <c r="B14" s="58"/>
      <c r="C14" s="58"/>
      <c r="D14" s="58"/>
      <c r="E14" s="58"/>
      <c r="F14" s="58"/>
      <c r="G14" s="58"/>
      <c r="H14" s="58"/>
      <c r="I14" s="58"/>
      <c r="J14" s="58"/>
      <c r="K14" s="58"/>
      <c r="L14" s="58"/>
      <c r="M14" s="58"/>
      <c r="N14" s="58"/>
      <c r="O14" s="58"/>
      <c r="P14" s="58"/>
    </row>
    <row r="18" spans="8:8">
      <c r="H18" s="9"/>
    </row>
    <row r="19" spans="8:8">
      <c r="H19" s="9"/>
    </row>
    <row r="20" spans="8:8">
      <c r="H20" s="9"/>
    </row>
  </sheetData>
  <mergeCells count="23">
    <mergeCell ref="A14:P14"/>
    <mergeCell ref="M4:M5"/>
    <mergeCell ref="N4:N5"/>
    <mergeCell ref="P6:P10"/>
    <mergeCell ref="A10:B10"/>
    <mergeCell ref="A12:P12"/>
    <mergeCell ref="A13:P13"/>
    <mergeCell ref="E4:G4"/>
    <mergeCell ref="H4:H5"/>
    <mergeCell ref="I4:I5"/>
    <mergeCell ref="J4:J5"/>
    <mergeCell ref="K4:K5"/>
    <mergeCell ref="L4:L5"/>
    <mergeCell ref="A1:P1"/>
    <mergeCell ref="A3:A5"/>
    <mergeCell ref="B3:B5"/>
    <mergeCell ref="C3:D3"/>
    <mergeCell ref="E3:I3"/>
    <mergeCell ref="J3:N3"/>
    <mergeCell ref="O3:O5"/>
    <mergeCell ref="P3:P5"/>
    <mergeCell ref="C4:C5"/>
    <mergeCell ref="D4:D5"/>
  </mergeCells>
  <phoneticPr fontId="14" type="noConversion"/>
  <printOptions horizontalCentered="1"/>
  <pageMargins left="0" right="0" top="0.94488188976377963" bottom="0.74803149606299213" header="0.31496062992125984" footer="0.31496062992125984"/>
  <pageSetup paperSize="9" scale="85"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社保科:孙颖</cp:lastModifiedBy>
  <cp:lastPrinted>2019-08-26T09:27:23Z</cp:lastPrinted>
  <dcterms:created xsi:type="dcterms:W3CDTF">2006-09-13T11:21:00Z</dcterms:created>
  <dcterms:modified xsi:type="dcterms:W3CDTF">2019-09-03T08:43:45Z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