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28800" windowHeight="12540" tabRatio="641"/>
  </bookViews>
  <sheets>
    <sheet name="2020资金预算表（汇总）" sheetId="4" r:id="rId1"/>
    <sheet name="省本级部分" sheetId="5" state="hidden" r:id="rId2"/>
    <sheet name="省本级部分 (指标明细表)" sheetId="6" state="hidden" r:id="rId3"/>
    <sheet name="Sheet1" sheetId="7" state="hidden" r:id="rId4"/>
    <sheet name="Sheet2" sheetId="8" state="hidden" r:id="rId5"/>
  </sheets>
  <definedNames>
    <definedName name="_xlnm._FilterDatabase" localSheetId="0" hidden="1">'2020资金预算表（汇总）'!$A$6:$GX$15</definedName>
    <definedName name="_xlnm._FilterDatabase" localSheetId="3" hidden="1">Sheet1!$A$5:$HA$227</definedName>
    <definedName name="_xlnm._FilterDatabase" localSheetId="4" hidden="1">Sheet2!$A$5:$GV$227</definedName>
    <definedName name="_xlnm._FilterDatabase" localSheetId="1" hidden="1">省本级部分!$B$7:$B$10</definedName>
    <definedName name="_xlnm._FilterDatabase" localSheetId="2" hidden="1">'省本级部分 (指标明细表)'!$B$5:$B$9</definedName>
    <definedName name="_xlnm.Print_Area" localSheetId="0">'2020资金预算表（汇总）'!$A$1:$CA$15</definedName>
    <definedName name="_xlnm.Print_Area" localSheetId="3">Sheet1!$A$1:$BA$227</definedName>
    <definedName name="_xlnm.Print_Area" localSheetId="1">省本级部分!$A$1:$G$10</definedName>
    <definedName name="_xlnm.Print_Area" localSheetId="2">'省本级部分 (指标明细表)'!$A$1:$N$61</definedName>
    <definedName name="_xlnm.Print_Titles" localSheetId="0">'2020资金预算表（汇总）'!$1:$5</definedName>
    <definedName name="_xlnm.Print_Titles" localSheetId="1">省本级部分!$5:$6</definedName>
    <definedName name="_xlnm.Print_Titles" localSheetId="2">'省本级部分 (指标明细表)'!#REF!</definedName>
  </definedNames>
  <calcPr calcId="124519"/>
</workbook>
</file>

<file path=xl/calcChain.xml><?xml version="1.0" encoding="utf-8"?>
<calcChain xmlns="http://schemas.openxmlformats.org/spreadsheetml/2006/main">
  <c r="AK7" i="4"/>
  <c r="AK6" s="1"/>
  <c r="AN6"/>
  <c r="AQ6"/>
  <c r="AQ7"/>
  <c r="V6"/>
  <c r="AG6"/>
  <c r="AH6"/>
  <c r="AV6"/>
  <c r="BD6"/>
  <c r="BZ6"/>
  <c r="BY6" s="1"/>
  <c r="S6" s="1"/>
  <c r="AG7"/>
  <c r="AI7"/>
  <c r="AI6" s="1"/>
  <c r="AJ7"/>
  <c r="AJ6"/>
  <c r="AO7"/>
  <c r="AO6" s="1"/>
  <c r="AU7"/>
  <c r="AU6"/>
  <c r="AW7"/>
  <c r="AW6" s="1"/>
  <c r="BG7"/>
  <c r="BB7" s="1"/>
  <c r="T7" s="1"/>
  <c r="BM7"/>
  <c r="BM6"/>
  <c r="BY7"/>
  <c r="S7" s="1"/>
  <c r="V9"/>
  <c r="AF9"/>
  <c r="U9" s="1"/>
  <c r="R9" s="1"/>
  <c r="BB9"/>
  <c r="T9"/>
  <c r="BY9"/>
  <c r="S9" s="1"/>
  <c r="V10"/>
  <c r="BB10"/>
  <c r="T10" s="1"/>
  <c r="BY10"/>
  <c r="S10"/>
  <c r="V11"/>
  <c r="AF11"/>
  <c r="BB11"/>
  <c r="T11"/>
  <c r="BY11"/>
  <c r="S11" s="1"/>
  <c r="V12"/>
  <c r="AF12"/>
  <c r="U12" s="1"/>
  <c r="R12" s="1"/>
  <c r="BB12"/>
  <c r="T12" s="1"/>
  <c r="BY12"/>
  <c r="S12"/>
  <c r="V13"/>
  <c r="AF13"/>
  <c r="BB13"/>
  <c r="T13"/>
  <c r="BY13"/>
  <c r="S13" s="1"/>
  <c r="V14"/>
  <c r="AF14"/>
  <c r="U14" s="1"/>
  <c r="R14" s="1"/>
  <c r="BB14"/>
  <c r="T14" s="1"/>
  <c r="BY14"/>
  <c r="S14"/>
  <c r="V15"/>
  <c r="AF15"/>
  <c r="BB15"/>
  <c r="T15"/>
  <c r="BY15"/>
  <c r="S15" s="1"/>
  <c r="F7" i="5"/>
  <c r="C7" s="1"/>
  <c r="B7" s="1"/>
  <c r="B8"/>
  <c r="C8"/>
  <c r="C9"/>
  <c r="B9" s="1"/>
  <c r="B10"/>
  <c r="C10"/>
  <c r="U6" i="7"/>
  <c r="V6"/>
  <c r="W6"/>
  <c r="X6"/>
  <c r="Y6"/>
  <c r="Z6"/>
  <c r="AA6"/>
  <c r="AM6"/>
  <c r="AO6"/>
  <c r="AQ6"/>
  <c r="AS6"/>
  <c r="AF6" s="1"/>
  <c r="R8"/>
  <c r="AJ8"/>
  <c r="AJ7" s="1"/>
  <c r="AN8"/>
  <c r="AN7" s="1"/>
  <c r="AP8"/>
  <c r="AP7" s="1"/>
  <c r="AV8"/>
  <c r="AV7" s="1"/>
  <c r="AW8"/>
  <c r="AW7" s="1"/>
  <c r="AW6" s="1"/>
  <c r="Q9"/>
  <c r="R9"/>
  <c r="AB9"/>
  <c r="R10"/>
  <c r="Q10" s="1"/>
  <c r="AB10"/>
  <c r="R11"/>
  <c r="AB11"/>
  <c r="Q12"/>
  <c r="R12"/>
  <c r="AB12"/>
  <c r="Q13"/>
  <c r="R13"/>
  <c r="AB13"/>
  <c r="R14"/>
  <c r="Q14" s="1"/>
  <c r="AB14"/>
  <c r="R15"/>
  <c r="Q15" s="1"/>
  <c r="AB15"/>
  <c r="Q16"/>
  <c r="R16"/>
  <c r="AB16"/>
  <c r="Q17"/>
  <c r="R17"/>
  <c r="AB17"/>
  <c r="R18"/>
  <c r="Q18" s="1"/>
  <c r="AB18"/>
  <c r="R19"/>
  <c r="AB19"/>
  <c r="Q20"/>
  <c r="R20"/>
  <c r="AB20"/>
  <c r="Q21"/>
  <c r="R21"/>
  <c r="AB21"/>
  <c r="R22"/>
  <c r="Q22" s="1"/>
  <c r="AB22"/>
  <c r="R23"/>
  <c r="Q23" s="1"/>
  <c r="AB23"/>
  <c r="AD24"/>
  <c r="AF24"/>
  <c r="AL24"/>
  <c r="AP24"/>
  <c r="AE24" s="1"/>
  <c r="AU24"/>
  <c r="AU6" s="1"/>
  <c r="AV24"/>
  <c r="R25"/>
  <c r="AH25"/>
  <c r="AH24" s="1"/>
  <c r="AI25"/>
  <c r="AI24" s="1"/>
  <c r="AI6" s="1"/>
  <c r="AJ25"/>
  <c r="AJ24" s="1"/>
  <c r="AK25"/>
  <c r="AK24" s="1"/>
  <c r="AP25"/>
  <c r="AX25"/>
  <c r="AX24" s="1"/>
  <c r="Q26"/>
  <c r="R26"/>
  <c r="AB26"/>
  <c r="Q27"/>
  <c r="R27"/>
  <c r="AB27"/>
  <c r="R28"/>
  <c r="Q28" s="1"/>
  <c r="AB28"/>
  <c r="R29"/>
  <c r="AB29"/>
  <c r="Q30"/>
  <c r="R30"/>
  <c r="AB30"/>
  <c r="Q31"/>
  <c r="R31"/>
  <c r="AB31"/>
  <c r="AF32"/>
  <c r="AH32"/>
  <c r="AL32"/>
  <c r="AD32" s="1"/>
  <c r="AN32"/>
  <c r="AE32" s="1"/>
  <c r="AP32"/>
  <c r="R33"/>
  <c r="AH33"/>
  <c r="AI33"/>
  <c r="AI32" s="1"/>
  <c r="AK33"/>
  <c r="AK32" s="1"/>
  <c r="AN33"/>
  <c r="AX33"/>
  <c r="AX32" s="1"/>
  <c r="Q34"/>
  <c r="R34"/>
  <c r="AB34"/>
  <c r="R35"/>
  <c r="Q35" s="1"/>
  <c r="AB35"/>
  <c r="R36"/>
  <c r="Q36" s="1"/>
  <c r="AB36"/>
  <c r="Q37"/>
  <c r="R37"/>
  <c r="AB37"/>
  <c r="Q38"/>
  <c r="R38"/>
  <c r="AB38"/>
  <c r="R39"/>
  <c r="AE39"/>
  <c r="AF39"/>
  <c r="AK39"/>
  <c r="AL39"/>
  <c r="AD39" s="1"/>
  <c r="AN39"/>
  <c r="AP39"/>
  <c r="AV39"/>
  <c r="AX39"/>
  <c r="AH40"/>
  <c r="AI40"/>
  <c r="AI39" s="1"/>
  <c r="AX40"/>
  <c r="R41"/>
  <c r="Q41" s="1"/>
  <c r="AB41"/>
  <c r="R42"/>
  <c r="AB42"/>
  <c r="Q43"/>
  <c r="R43"/>
  <c r="AB43"/>
  <c r="Q44"/>
  <c r="R44"/>
  <c r="AB44"/>
  <c r="R45"/>
  <c r="Q45" s="1"/>
  <c r="AB45"/>
  <c r="R46"/>
  <c r="Q46" s="1"/>
  <c r="AB46"/>
  <c r="Q47"/>
  <c r="R47"/>
  <c r="AB47"/>
  <c r="R48"/>
  <c r="AF48"/>
  <c r="AJ48"/>
  <c r="AK48"/>
  <c r="AX48"/>
  <c r="AH49"/>
  <c r="AH48" s="1"/>
  <c r="AC48" s="1"/>
  <c r="AK49"/>
  <c r="AN49"/>
  <c r="AP49"/>
  <c r="AP48" s="1"/>
  <c r="R50"/>
  <c r="Q50" s="1"/>
  <c r="AB50"/>
  <c r="Q51"/>
  <c r="R51"/>
  <c r="AB51"/>
  <c r="Q52"/>
  <c r="R52"/>
  <c r="AB52"/>
  <c r="R53"/>
  <c r="Q53" s="1"/>
  <c r="AB53"/>
  <c r="R54"/>
  <c r="AB54"/>
  <c r="Q55"/>
  <c r="R55"/>
  <c r="AB55"/>
  <c r="AE56"/>
  <c r="AF56"/>
  <c r="AJ56"/>
  <c r="AK56"/>
  <c r="AL56"/>
  <c r="AD56" s="1"/>
  <c r="AR56"/>
  <c r="AV56"/>
  <c r="R57"/>
  <c r="AH57"/>
  <c r="AH56" s="1"/>
  <c r="AP57"/>
  <c r="AP56" s="1"/>
  <c r="AR57"/>
  <c r="AX57"/>
  <c r="AX56" s="1"/>
  <c r="Q58"/>
  <c r="R58"/>
  <c r="AB58"/>
  <c r="Q59"/>
  <c r="R59"/>
  <c r="AB59"/>
  <c r="R60"/>
  <c r="Q60" s="1"/>
  <c r="AB60"/>
  <c r="R61"/>
  <c r="AB61"/>
  <c r="Q62"/>
  <c r="R62"/>
  <c r="AB62"/>
  <c r="Q63"/>
  <c r="R63"/>
  <c r="AB63"/>
  <c r="R64"/>
  <c r="Q64" s="1"/>
  <c r="AB64"/>
  <c r="R65"/>
  <c r="Q65" s="1"/>
  <c r="AB65"/>
  <c r="Q66"/>
  <c r="R66"/>
  <c r="AB66"/>
  <c r="R67"/>
  <c r="AD67"/>
  <c r="AF67"/>
  <c r="AH67"/>
  <c r="AJ67"/>
  <c r="AP67"/>
  <c r="AR67"/>
  <c r="AE67" s="1"/>
  <c r="AW67"/>
  <c r="AH68"/>
  <c r="AJ68"/>
  <c r="AK68"/>
  <c r="AL68"/>
  <c r="AL67" s="1"/>
  <c r="AP68"/>
  <c r="AR68"/>
  <c r="AV68"/>
  <c r="AV67" s="1"/>
  <c r="AX68"/>
  <c r="AX67" s="1"/>
  <c r="R69"/>
  <c r="AB69"/>
  <c r="Q70"/>
  <c r="R70"/>
  <c r="AB70"/>
  <c r="Q71"/>
  <c r="R71"/>
  <c r="AB71"/>
  <c r="R72"/>
  <c r="Q72" s="1"/>
  <c r="AB72"/>
  <c r="R73"/>
  <c r="Q73" s="1"/>
  <c r="AB73"/>
  <c r="Q74"/>
  <c r="R74"/>
  <c r="AB74"/>
  <c r="Q75"/>
  <c r="R75"/>
  <c r="AB75"/>
  <c r="R76"/>
  <c r="AH76"/>
  <c r="AC76" s="1"/>
  <c r="AI76"/>
  <c r="AJ76"/>
  <c r="AK76"/>
  <c r="AN76"/>
  <c r="AX76"/>
  <c r="AB77"/>
  <c r="Q77" s="1"/>
  <c r="AH77"/>
  <c r="AK77"/>
  <c r="AN77"/>
  <c r="AP77"/>
  <c r="AP76" s="1"/>
  <c r="AE76" s="1"/>
  <c r="Q78"/>
  <c r="R78"/>
  <c r="AB78"/>
  <c r="Q79"/>
  <c r="R79"/>
  <c r="AB79"/>
  <c r="R80"/>
  <c r="Q80" s="1"/>
  <c r="AB80"/>
  <c r="R81"/>
  <c r="Q81" s="1"/>
  <c r="AB81"/>
  <c r="Q82"/>
  <c r="R82"/>
  <c r="AB82"/>
  <c r="AL83"/>
  <c r="AD83" s="1"/>
  <c r="AN83"/>
  <c r="AE83" s="1"/>
  <c r="AP83"/>
  <c r="R84"/>
  <c r="AB84"/>
  <c r="AH84"/>
  <c r="AH83" s="1"/>
  <c r="AC83" s="1"/>
  <c r="AK84"/>
  <c r="AK83" s="1"/>
  <c r="R85"/>
  <c r="Q85" s="1"/>
  <c r="AB85"/>
  <c r="R86"/>
  <c r="Q86" s="1"/>
  <c r="AB86"/>
  <c r="Q87"/>
  <c r="R87"/>
  <c r="AB87"/>
  <c r="Q88"/>
  <c r="R88"/>
  <c r="AB88"/>
  <c r="R89"/>
  <c r="Q89" s="1"/>
  <c r="AB89"/>
  <c r="R90"/>
  <c r="AH90"/>
  <c r="AI90"/>
  <c r="AL90"/>
  <c r="AD90" s="1"/>
  <c r="AN90"/>
  <c r="AP90"/>
  <c r="AV90"/>
  <c r="AX90"/>
  <c r="Q91"/>
  <c r="AH91"/>
  <c r="AI91"/>
  <c r="AJ91"/>
  <c r="AB91" s="1"/>
  <c r="AK91"/>
  <c r="AK90" s="1"/>
  <c r="AN91"/>
  <c r="R92"/>
  <c r="Q92" s="1"/>
  <c r="AB92"/>
  <c r="R93"/>
  <c r="Q93" s="1"/>
  <c r="AB93"/>
  <c r="Q94"/>
  <c r="R94"/>
  <c r="AB94"/>
  <c r="Q95"/>
  <c r="R95"/>
  <c r="AB95"/>
  <c r="R96"/>
  <c r="Q96" s="1"/>
  <c r="AB96"/>
  <c r="R97"/>
  <c r="AB97"/>
  <c r="Q98"/>
  <c r="R98"/>
  <c r="AB98"/>
  <c r="Q99"/>
  <c r="R99"/>
  <c r="AB99"/>
  <c r="R100"/>
  <c r="Q100" s="1"/>
  <c r="AB100"/>
  <c r="R101"/>
  <c r="Q101" s="1"/>
  <c r="AB101"/>
  <c r="Q102"/>
  <c r="R102"/>
  <c r="AB102"/>
  <c r="AE103"/>
  <c r="AF103"/>
  <c r="AI103"/>
  <c r="AJ103"/>
  <c r="AP103"/>
  <c r="AU103"/>
  <c r="AV103"/>
  <c r="AX103"/>
  <c r="R104"/>
  <c r="AH104"/>
  <c r="AH103" s="1"/>
  <c r="AJ104"/>
  <c r="AK104"/>
  <c r="AL104"/>
  <c r="AL103" s="1"/>
  <c r="AD103" s="1"/>
  <c r="AP104"/>
  <c r="AU104"/>
  <c r="Q105"/>
  <c r="R105"/>
  <c r="AB105"/>
  <c r="R106"/>
  <c r="Q106" s="1"/>
  <c r="AB106"/>
  <c r="R107"/>
  <c r="AB107"/>
  <c r="Q108"/>
  <c r="R108"/>
  <c r="AB108"/>
  <c r="Q109"/>
  <c r="R109"/>
  <c r="AB109"/>
  <c r="R110"/>
  <c r="Q110" s="1"/>
  <c r="AB110"/>
  <c r="R111"/>
  <c r="Q111" s="1"/>
  <c r="AB111"/>
  <c r="Q112"/>
  <c r="R112"/>
  <c r="AB112"/>
  <c r="Q113"/>
  <c r="R113"/>
  <c r="AB113"/>
  <c r="R114"/>
  <c r="AF114"/>
  <c r="AI114"/>
  <c r="AP114"/>
  <c r="AE114" s="1"/>
  <c r="AX114"/>
  <c r="AH115"/>
  <c r="AK115"/>
  <c r="AK114" s="1"/>
  <c r="AP115"/>
  <c r="R116"/>
  <c r="Q116" s="1"/>
  <c r="AB116"/>
  <c r="R117"/>
  <c r="AB117"/>
  <c r="Q118"/>
  <c r="R118"/>
  <c r="AB118"/>
  <c r="Q119"/>
  <c r="R119"/>
  <c r="AB119"/>
  <c r="R120"/>
  <c r="Q120" s="1"/>
  <c r="AB120"/>
  <c r="R121"/>
  <c r="Q121" s="1"/>
  <c r="AB121"/>
  <c r="Q122"/>
  <c r="R122"/>
  <c r="AB122"/>
  <c r="Q123"/>
  <c r="R123"/>
  <c r="AB123"/>
  <c r="R124"/>
  <c r="Q124" s="1"/>
  <c r="AB124"/>
  <c r="R125"/>
  <c r="AB125"/>
  <c r="AE126"/>
  <c r="AF126"/>
  <c r="AI126"/>
  <c r="AJ126"/>
  <c r="AK126"/>
  <c r="AN126"/>
  <c r="AP126"/>
  <c r="AW126"/>
  <c r="AX126"/>
  <c r="R127"/>
  <c r="AH127"/>
  <c r="AH126" s="1"/>
  <c r="AK127"/>
  <c r="AV127"/>
  <c r="AB127" s="1"/>
  <c r="Q128"/>
  <c r="R128"/>
  <c r="AB128"/>
  <c r="Q129"/>
  <c r="R129"/>
  <c r="AB129"/>
  <c r="R130"/>
  <c r="Q130" s="1"/>
  <c r="AB130"/>
  <c r="R131"/>
  <c r="AB131"/>
  <c r="Q132"/>
  <c r="R132"/>
  <c r="AB132"/>
  <c r="Q133"/>
  <c r="R133"/>
  <c r="AB133"/>
  <c r="AF134"/>
  <c r="AI134"/>
  <c r="AK134"/>
  <c r="AL134"/>
  <c r="AD134" s="1"/>
  <c r="AR134"/>
  <c r="AV134"/>
  <c r="AX134"/>
  <c r="R135"/>
  <c r="AH135"/>
  <c r="AH134" s="1"/>
  <c r="AC134" s="1"/>
  <c r="AK135"/>
  <c r="AL135"/>
  <c r="AN135"/>
  <c r="AN134" s="1"/>
  <c r="AP135"/>
  <c r="AP134" s="1"/>
  <c r="AR135"/>
  <c r="R136"/>
  <c r="Q136" s="1"/>
  <c r="AB136"/>
  <c r="R137"/>
  <c r="Q137" s="1"/>
  <c r="AB137"/>
  <c r="Q138"/>
  <c r="R138"/>
  <c r="AB138"/>
  <c r="Q139"/>
  <c r="R139"/>
  <c r="AB139"/>
  <c r="R140"/>
  <c r="Q140" s="1"/>
  <c r="AB140"/>
  <c r="R141"/>
  <c r="AB141"/>
  <c r="Q142"/>
  <c r="R142"/>
  <c r="AB142"/>
  <c r="R143"/>
  <c r="AD143"/>
  <c r="AF143"/>
  <c r="AJ143"/>
  <c r="AK143"/>
  <c r="AL143"/>
  <c r="AP143"/>
  <c r="AU143"/>
  <c r="AB144"/>
  <c r="Q144" s="1"/>
  <c r="AH144"/>
  <c r="AH143" s="1"/>
  <c r="AC143" s="1"/>
  <c r="AJ144"/>
  <c r="AK144"/>
  <c r="AN144"/>
  <c r="AN143" s="1"/>
  <c r="AP144"/>
  <c r="AU144"/>
  <c r="AV144"/>
  <c r="AV143" s="1"/>
  <c r="Q145"/>
  <c r="R145"/>
  <c r="AB145"/>
  <c r="R146"/>
  <c r="Q146" s="1"/>
  <c r="AB146"/>
  <c r="R147"/>
  <c r="Q147" s="1"/>
  <c r="AB147"/>
  <c r="Q148"/>
  <c r="R148"/>
  <c r="AB148"/>
  <c r="Q149"/>
  <c r="R149"/>
  <c r="AB149"/>
  <c r="AF150"/>
  <c r="AH150"/>
  <c r="AL150"/>
  <c r="AD150" s="1"/>
  <c r="AN150"/>
  <c r="R151"/>
  <c r="AH151"/>
  <c r="AI151"/>
  <c r="AJ151"/>
  <c r="AK151"/>
  <c r="AK150" s="1"/>
  <c r="AL151"/>
  <c r="AN151"/>
  <c r="AP151"/>
  <c r="AP150" s="1"/>
  <c r="AE150" s="1"/>
  <c r="Q152"/>
  <c r="R152"/>
  <c r="AB152"/>
  <c r="Q153"/>
  <c r="R153"/>
  <c r="AB153"/>
  <c r="R154"/>
  <c r="Q154" s="1"/>
  <c r="AB154"/>
  <c r="R155"/>
  <c r="AB155"/>
  <c r="Q156"/>
  <c r="R156"/>
  <c r="AB156"/>
  <c r="Q157"/>
  <c r="R157"/>
  <c r="AB157"/>
  <c r="R158"/>
  <c r="Q158" s="1"/>
  <c r="AB158"/>
  <c r="R159"/>
  <c r="Q159" s="1"/>
  <c r="AB159"/>
  <c r="AF160"/>
  <c r="AJ160"/>
  <c r="AK160"/>
  <c r="AC160" s="1"/>
  <c r="R161"/>
  <c r="AP161"/>
  <c r="AB161" s="1"/>
  <c r="Q161" s="1"/>
  <c r="Q162"/>
  <c r="R162"/>
  <c r="AB162"/>
  <c r="Q163"/>
  <c r="R163"/>
  <c r="AB163"/>
  <c r="R164"/>
  <c r="Q164" s="1"/>
  <c r="AB164"/>
  <c r="R165"/>
  <c r="Q165" s="1"/>
  <c r="AB165"/>
  <c r="Q166"/>
  <c r="R166"/>
  <c r="AB166"/>
  <c r="Q167"/>
  <c r="R167"/>
  <c r="AB167"/>
  <c r="AF168"/>
  <c r="AH168"/>
  <c r="AU168"/>
  <c r="R169"/>
  <c r="AH169"/>
  <c r="AK169"/>
  <c r="AK168" s="1"/>
  <c r="AN169"/>
  <c r="AN168" s="1"/>
  <c r="AE168" s="1"/>
  <c r="R170"/>
  <c r="AB170"/>
  <c r="Q171"/>
  <c r="R171"/>
  <c r="AB171"/>
  <c r="Q172"/>
  <c r="R172"/>
  <c r="AB172"/>
  <c r="R173"/>
  <c r="AF173"/>
  <c r="AH173"/>
  <c r="AC173" s="1"/>
  <c r="AB173" s="1"/>
  <c r="AJ173"/>
  <c r="AK173"/>
  <c r="AN173"/>
  <c r="AP173"/>
  <c r="AE173" s="1"/>
  <c r="AT173"/>
  <c r="AT6" s="1"/>
  <c r="AX173"/>
  <c r="Q174"/>
  <c r="R174"/>
  <c r="AB174"/>
  <c r="R175"/>
  <c r="Q175" s="1"/>
  <c r="AB175"/>
  <c r="R176"/>
  <c r="Q176" s="1"/>
  <c r="AB176"/>
  <c r="Q177"/>
  <c r="R177"/>
  <c r="AB177"/>
  <c r="Q178"/>
  <c r="R178"/>
  <c r="AB178"/>
  <c r="R179"/>
  <c r="Q179" s="1"/>
  <c r="AB179"/>
  <c r="R180"/>
  <c r="AB180"/>
  <c r="Q181"/>
  <c r="R181"/>
  <c r="AB181"/>
  <c r="Q182"/>
  <c r="R182"/>
  <c r="AB182"/>
  <c r="R183"/>
  <c r="Q183" s="1"/>
  <c r="AB183"/>
  <c r="R184"/>
  <c r="Q184" s="1"/>
  <c r="AB184"/>
  <c r="Q185"/>
  <c r="R185"/>
  <c r="AB185"/>
  <c r="Q186"/>
  <c r="R186"/>
  <c r="AB186"/>
  <c r="R187"/>
  <c r="Q187" s="1"/>
  <c r="AB187"/>
  <c r="R188"/>
  <c r="AB188"/>
  <c r="Q189"/>
  <c r="R189"/>
  <c r="AB189"/>
  <c r="Q190"/>
  <c r="R190"/>
  <c r="AB190"/>
  <c r="R191"/>
  <c r="Q191" s="1"/>
  <c r="AB191"/>
  <c r="R192"/>
  <c r="AF192"/>
  <c r="AH192"/>
  <c r="AC192" s="1"/>
  <c r="AL192"/>
  <c r="AD192" s="1"/>
  <c r="AB192" s="1"/>
  <c r="AP192"/>
  <c r="AE192" s="1"/>
  <c r="Q193"/>
  <c r="R193"/>
  <c r="AB193"/>
  <c r="R194"/>
  <c r="Q194" s="1"/>
  <c r="AB194"/>
  <c r="R195"/>
  <c r="AB195"/>
  <c r="Q196"/>
  <c r="R196"/>
  <c r="AB196"/>
  <c r="Q197"/>
  <c r="R197"/>
  <c r="AB197"/>
  <c r="R198"/>
  <c r="Q198" s="1"/>
  <c r="AB198"/>
  <c r="R199"/>
  <c r="Q199" s="1"/>
  <c r="AB199"/>
  <c r="Q200"/>
  <c r="R200"/>
  <c r="AB200"/>
  <c r="Q201"/>
  <c r="R201"/>
  <c r="AB201"/>
  <c r="R202"/>
  <c r="Q202" s="1"/>
  <c r="AB202"/>
  <c r="R203"/>
  <c r="AB203"/>
  <c r="Q204"/>
  <c r="R204"/>
  <c r="AB204"/>
  <c r="Q205"/>
  <c r="R205"/>
  <c r="AB205"/>
  <c r="R206"/>
  <c r="Q206" s="1"/>
  <c r="AB206"/>
  <c r="R207"/>
  <c r="Q207" s="1"/>
  <c r="AB207"/>
  <c r="Q208"/>
  <c r="R208"/>
  <c r="AB208"/>
  <c r="Q209"/>
  <c r="R209"/>
  <c r="AB209"/>
  <c r="R210"/>
  <c r="AF210"/>
  <c r="AH210"/>
  <c r="AC210" s="1"/>
  <c r="AK210"/>
  <c r="AR210"/>
  <c r="AE210" s="1"/>
  <c r="AT210"/>
  <c r="Q211"/>
  <c r="R211"/>
  <c r="AB211"/>
  <c r="Q212"/>
  <c r="R212"/>
  <c r="AB212"/>
  <c r="R213"/>
  <c r="Q213" s="1"/>
  <c r="AB213"/>
  <c r="R214"/>
  <c r="AB214"/>
  <c r="Q215"/>
  <c r="R215"/>
  <c r="AB215"/>
  <c r="Q216"/>
  <c r="R216"/>
  <c r="AB216"/>
  <c r="R217"/>
  <c r="Q217" s="1"/>
  <c r="AB217"/>
  <c r="R218"/>
  <c r="Q218" s="1"/>
  <c r="AB218"/>
  <c r="Q219"/>
  <c r="R219"/>
  <c r="AB219"/>
  <c r="Q220"/>
  <c r="R220"/>
  <c r="AB220"/>
  <c r="R221"/>
  <c r="Q221" s="1"/>
  <c r="AB221"/>
  <c r="R222"/>
  <c r="AB222"/>
  <c r="Q223"/>
  <c r="R223"/>
  <c r="AB223"/>
  <c r="Q224"/>
  <c r="R224"/>
  <c r="T226"/>
  <c r="T227"/>
  <c r="R227" s="1"/>
  <c r="Q227" s="1"/>
  <c r="U6" i="8"/>
  <c r="V6"/>
  <c r="W6"/>
  <c r="X6"/>
  <c r="Y6"/>
  <c r="Z6"/>
  <c r="AA6"/>
  <c r="AI6"/>
  <c r="AK6"/>
  <c r="AM6"/>
  <c r="AO6"/>
  <c r="R8"/>
  <c r="AF8"/>
  <c r="AC8" s="1"/>
  <c r="Q8" s="1"/>
  <c r="AJ8"/>
  <c r="AJ7" s="1"/>
  <c r="AL8"/>
  <c r="AL7" s="1"/>
  <c r="AR8"/>
  <c r="AR7" s="1"/>
  <c r="AS8"/>
  <c r="AS7" s="1"/>
  <c r="AS6" s="1"/>
  <c r="Q9"/>
  <c r="R9"/>
  <c r="AC9"/>
  <c r="Q10"/>
  <c r="R10"/>
  <c r="AC10"/>
  <c r="R11"/>
  <c r="Q11" s="1"/>
  <c r="AC11"/>
  <c r="R12"/>
  <c r="Q12" s="1"/>
  <c r="AC12"/>
  <c r="Q13"/>
  <c r="R13"/>
  <c r="AC13"/>
  <c r="Q14"/>
  <c r="R14"/>
  <c r="AC14"/>
  <c r="R15"/>
  <c r="Q15" s="1"/>
  <c r="AC15"/>
  <c r="R16"/>
  <c r="AC16"/>
  <c r="Q17"/>
  <c r="R17"/>
  <c r="AC17"/>
  <c r="Q18"/>
  <c r="R18"/>
  <c r="AC18"/>
  <c r="R19"/>
  <c r="Q19" s="1"/>
  <c r="AC19"/>
  <c r="R20"/>
  <c r="Q20" s="1"/>
  <c r="AC20"/>
  <c r="Q21"/>
  <c r="R21"/>
  <c r="AC21"/>
  <c r="Q22"/>
  <c r="R22"/>
  <c r="AC22"/>
  <c r="R23"/>
  <c r="Q23" s="1"/>
  <c r="AC23"/>
  <c r="AG24"/>
  <c r="AH24"/>
  <c r="AQ24"/>
  <c r="AR24"/>
  <c r="AT24"/>
  <c r="R25"/>
  <c r="AD25"/>
  <c r="AD24" s="1"/>
  <c r="AC24" s="1"/>
  <c r="AE25"/>
  <c r="AE24" s="1"/>
  <c r="AF25"/>
  <c r="AF24" s="1"/>
  <c r="AG25"/>
  <c r="AC25" s="1"/>
  <c r="AL25"/>
  <c r="AL24" s="1"/>
  <c r="AT25"/>
  <c r="R26"/>
  <c r="Q26" s="1"/>
  <c r="AC26"/>
  <c r="R27"/>
  <c r="AC27"/>
  <c r="Q28"/>
  <c r="R28"/>
  <c r="AC28"/>
  <c r="Q29"/>
  <c r="R29"/>
  <c r="AC29"/>
  <c r="R30"/>
  <c r="Q30" s="1"/>
  <c r="AC30"/>
  <c r="R31"/>
  <c r="Q31" s="1"/>
  <c r="AC31"/>
  <c r="AD32"/>
  <c r="AE32"/>
  <c r="AH32"/>
  <c r="AJ32"/>
  <c r="AL32"/>
  <c r="R33"/>
  <c r="AD33"/>
  <c r="AE33"/>
  <c r="AG33"/>
  <c r="AJ33"/>
  <c r="AT33"/>
  <c r="AT32" s="1"/>
  <c r="R34"/>
  <c r="Q34" s="1"/>
  <c r="AC34"/>
  <c r="R35"/>
  <c r="Q35" s="1"/>
  <c r="AC35"/>
  <c r="Q36"/>
  <c r="R36"/>
  <c r="AC36"/>
  <c r="Q37"/>
  <c r="R37"/>
  <c r="AC37"/>
  <c r="R38"/>
  <c r="Q38" s="1"/>
  <c r="AC38"/>
  <c r="R39"/>
  <c r="AG39"/>
  <c r="AH39"/>
  <c r="AJ39"/>
  <c r="AL39"/>
  <c r="AR39"/>
  <c r="AT39"/>
  <c r="AD40"/>
  <c r="AE40"/>
  <c r="AE39" s="1"/>
  <c r="AT40"/>
  <c r="R41"/>
  <c r="Q41" s="1"/>
  <c r="AC41"/>
  <c r="R42"/>
  <c r="AC42"/>
  <c r="Q43"/>
  <c r="R43"/>
  <c r="AC43"/>
  <c r="Q44"/>
  <c r="R44"/>
  <c r="AC44"/>
  <c r="R45"/>
  <c r="Q45" s="1"/>
  <c r="AC45"/>
  <c r="R46"/>
  <c r="Q46" s="1"/>
  <c r="AC46"/>
  <c r="Q47"/>
  <c r="R47"/>
  <c r="AC47"/>
  <c r="R48"/>
  <c r="AD48"/>
  <c r="AC48" s="1"/>
  <c r="AB48" s="1"/>
  <c r="AF48"/>
  <c r="AJ48"/>
  <c r="AL48"/>
  <c r="AT48"/>
  <c r="AD49"/>
  <c r="AC49" s="1"/>
  <c r="Q49" s="1"/>
  <c r="AG49"/>
  <c r="AG48" s="1"/>
  <c r="AJ49"/>
  <c r="AL49"/>
  <c r="Q50"/>
  <c r="R50"/>
  <c r="AC50"/>
  <c r="R51"/>
  <c r="Q51" s="1"/>
  <c r="AC51"/>
  <c r="R52"/>
  <c r="AC52"/>
  <c r="Q53"/>
  <c r="R53"/>
  <c r="AC53"/>
  <c r="Q54"/>
  <c r="R54"/>
  <c r="AC54"/>
  <c r="R55"/>
  <c r="Q55" s="1"/>
  <c r="AC55"/>
  <c r="AF56"/>
  <c r="AG56"/>
  <c r="AH56"/>
  <c r="AL56"/>
  <c r="AN56"/>
  <c r="AR56"/>
  <c r="AT56"/>
  <c r="R57"/>
  <c r="AD57"/>
  <c r="AL57"/>
  <c r="AN57"/>
  <c r="AT57"/>
  <c r="R58"/>
  <c r="Q58" s="1"/>
  <c r="AC58"/>
  <c r="R59"/>
  <c r="Q59" s="1"/>
  <c r="AC59"/>
  <c r="R60"/>
  <c r="AC60"/>
  <c r="Q61"/>
  <c r="R61"/>
  <c r="AC61"/>
  <c r="Q62"/>
  <c r="R62"/>
  <c r="AC62"/>
  <c r="R63"/>
  <c r="AC63"/>
  <c r="R64"/>
  <c r="Q64" s="1"/>
  <c r="AC64"/>
  <c r="Q65"/>
  <c r="R65"/>
  <c r="AC65"/>
  <c r="R66"/>
  <c r="Q66" s="1"/>
  <c r="AC66"/>
  <c r="R67"/>
  <c r="AD67"/>
  <c r="AF67"/>
  <c r="AG67"/>
  <c r="AL67"/>
  <c r="AN67"/>
  <c r="AR67"/>
  <c r="AS67"/>
  <c r="AD68"/>
  <c r="AF68"/>
  <c r="AG68"/>
  <c r="AH68"/>
  <c r="AH67" s="1"/>
  <c r="AL68"/>
  <c r="AN68"/>
  <c r="AR68"/>
  <c r="AT68"/>
  <c r="AT67" s="1"/>
  <c r="R69"/>
  <c r="Q69" s="1"/>
  <c r="AC69"/>
  <c r="Q70"/>
  <c r="R70"/>
  <c r="AC70"/>
  <c r="Q71"/>
  <c r="R71"/>
  <c r="AC71"/>
  <c r="R72"/>
  <c r="Q72" s="1"/>
  <c r="AC72"/>
  <c r="R73"/>
  <c r="AC73"/>
  <c r="Q74"/>
  <c r="R74"/>
  <c r="AC74"/>
  <c r="R75"/>
  <c r="Q75" s="1"/>
  <c r="AC75"/>
  <c r="R76"/>
  <c r="AE76"/>
  <c r="AF76"/>
  <c r="AJ76"/>
  <c r="AL76"/>
  <c r="AT76"/>
  <c r="AT6" s="1"/>
  <c r="AD77"/>
  <c r="AG77"/>
  <c r="AG76" s="1"/>
  <c r="AJ77"/>
  <c r="AL77"/>
  <c r="Q78"/>
  <c r="R78"/>
  <c r="AC78"/>
  <c r="R79"/>
  <c r="Q79" s="1"/>
  <c r="AC79"/>
  <c r="R80"/>
  <c r="AC80"/>
  <c r="Q81"/>
  <c r="R81"/>
  <c r="AC81"/>
  <c r="R82"/>
  <c r="Q82" s="1"/>
  <c r="AC82"/>
  <c r="AH83"/>
  <c r="AH6" s="1"/>
  <c r="AJ83"/>
  <c r="AL83"/>
  <c r="R84"/>
  <c r="AC84"/>
  <c r="AD84"/>
  <c r="AD83" s="1"/>
  <c r="AC83" s="1"/>
  <c r="AG84"/>
  <c r="AG83" s="1"/>
  <c r="R85"/>
  <c r="Q85" s="1"/>
  <c r="AC85"/>
  <c r="R86"/>
  <c r="AC86"/>
  <c r="R87"/>
  <c r="Q87" s="1"/>
  <c r="AC87"/>
  <c r="Q88"/>
  <c r="R88"/>
  <c r="AC88"/>
  <c r="Q89"/>
  <c r="R89"/>
  <c r="AC89"/>
  <c r="R90"/>
  <c r="AE90"/>
  <c r="AH90"/>
  <c r="AL90"/>
  <c r="AR90"/>
  <c r="AT90"/>
  <c r="AD91"/>
  <c r="AD90" s="1"/>
  <c r="AE91"/>
  <c r="AF91"/>
  <c r="AG91"/>
  <c r="AG90" s="1"/>
  <c r="AJ91"/>
  <c r="AJ90" s="1"/>
  <c r="R92"/>
  <c r="AC92"/>
  <c r="Q93"/>
  <c r="R93"/>
  <c r="AC93"/>
  <c r="R94"/>
  <c r="Q94" s="1"/>
  <c r="AC94"/>
  <c r="R95"/>
  <c r="AC95"/>
  <c r="R96"/>
  <c r="Q96" s="1"/>
  <c r="AC96"/>
  <c r="Q97"/>
  <c r="R97"/>
  <c r="AC97"/>
  <c r="Q98"/>
  <c r="R98"/>
  <c r="AC98"/>
  <c r="R99"/>
  <c r="Q99" s="1"/>
  <c r="AC99"/>
  <c r="R100"/>
  <c r="AC100"/>
  <c r="Q101"/>
  <c r="R101"/>
  <c r="AC101"/>
  <c r="R102"/>
  <c r="Q102" s="1"/>
  <c r="AC102"/>
  <c r="AE103"/>
  <c r="AF103"/>
  <c r="AL103"/>
  <c r="AQ103"/>
  <c r="AQ6" s="1"/>
  <c r="AR103"/>
  <c r="AT103"/>
  <c r="R104"/>
  <c r="AD104"/>
  <c r="AD103" s="1"/>
  <c r="AF104"/>
  <c r="AG104"/>
  <c r="AG103" s="1"/>
  <c r="AH104"/>
  <c r="AH103" s="1"/>
  <c r="AL104"/>
  <c r="AQ104"/>
  <c r="R105"/>
  <c r="Q105" s="1"/>
  <c r="AC105"/>
  <c r="R106"/>
  <c r="AC106"/>
  <c r="R107"/>
  <c r="Q107" s="1"/>
  <c r="AC107"/>
  <c r="Q108"/>
  <c r="R108"/>
  <c r="AC108"/>
  <c r="Q109"/>
  <c r="R109"/>
  <c r="AC109"/>
  <c r="R110"/>
  <c r="Q110" s="1"/>
  <c r="AC110"/>
  <c r="R111"/>
  <c r="AC111"/>
  <c r="Q112"/>
  <c r="R112"/>
  <c r="AC112"/>
  <c r="R113"/>
  <c r="Q113" s="1"/>
  <c r="AC113"/>
  <c r="R114"/>
  <c r="AD114"/>
  <c r="AE114"/>
  <c r="AG114"/>
  <c r="AT114"/>
  <c r="AD115"/>
  <c r="AG115"/>
  <c r="AL115"/>
  <c r="AL114" s="1"/>
  <c r="Q116"/>
  <c r="R116"/>
  <c r="AC116"/>
  <c r="Q117"/>
  <c r="R117"/>
  <c r="AC117"/>
  <c r="R118"/>
  <c r="AC118"/>
  <c r="R119"/>
  <c r="Q119" s="1"/>
  <c r="AC119"/>
  <c r="Q120"/>
  <c r="R120"/>
  <c r="AC120"/>
  <c r="R121"/>
  <c r="Q121" s="1"/>
  <c r="AC121"/>
  <c r="R122"/>
  <c r="Q122" s="1"/>
  <c r="AC122"/>
  <c r="R123"/>
  <c r="AC123"/>
  <c r="Q124"/>
  <c r="R124"/>
  <c r="AC124"/>
  <c r="Q125"/>
  <c r="R125"/>
  <c r="AC125"/>
  <c r="AE126"/>
  <c r="AF126"/>
  <c r="AG126"/>
  <c r="AJ126"/>
  <c r="AL126"/>
  <c r="AS126"/>
  <c r="AT126"/>
  <c r="R127"/>
  <c r="AD127"/>
  <c r="AD126" s="1"/>
  <c r="AG127"/>
  <c r="AR127"/>
  <c r="AR126" s="1"/>
  <c r="AC126" s="1"/>
  <c r="Q128"/>
  <c r="R128"/>
  <c r="AC128"/>
  <c r="Q129"/>
  <c r="R129"/>
  <c r="AC129"/>
  <c r="R130"/>
  <c r="Q130" s="1"/>
  <c r="AC130"/>
  <c r="R131"/>
  <c r="AC131"/>
  <c r="Q132"/>
  <c r="R132"/>
  <c r="AC132"/>
  <c r="R133"/>
  <c r="Q133" s="1"/>
  <c r="AC133"/>
  <c r="AE134"/>
  <c r="AG134"/>
  <c r="AL134"/>
  <c r="AN134"/>
  <c r="AR134"/>
  <c r="AT134"/>
  <c r="R135"/>
  <c r="AC135"/>
  <c r="AD135"/>
  <c r="AD134" s="1"/>
  <c r="AC134" s="1"/>
  <c r="AG135"/>
  <c r="AH135"/>
  <c r="AH134" s="1"/>
  <c r="AJ135"/>
  <c r="AJ134" s="1"/>
  <c r="AL135"/>
  <c r="AN135"/>
  <c r="R136"/>
  <c r="Q136" s="1"/>
  <c r="AC136"/>
  <c r="R137"/>
  <c r="AC137"/>
  <c r="R138"/>
  <c r="Q138" s="1"/>
  <c r="AC138"/>
  <c r="Q139"/>
  <c r="R139"/>
  <c r="AC139"/>
  <c r="Q140"/>
  <c r="R140"/>
  <c r="AC140"/>
  <c r="R141"/>
  <c r="Q141" s="1"/>
  <c r="AC141"/>
  <c r="R142"/>
  <c r="AC142"/>
  <c r="R143"/>
  <c r="AD143"/>
  <c r="AH143"/>
  <c r="AJ143"/>
  <c r="AD144"/>
  <c r="AC144" s="1"/>
  <c r="Q144" s="1"/>
  <c r="AF144"/>
  <c r="AF143" s="1"/>
  <c r="AG144"/>
  <c r="AG143" s="1"/>
  <c r="AJ144"/>
  <c r="AL144"/>
  <c r="AL143" s="1"/>
  <c r="AQ144"/>
  <c r="AQ143" s="1"/>
  <c r="AR144"/>
  <c r="AR143" s="1"/>
  <c r="R145"/>
  <c r="AC145"/>
  <c r="Q146"/>
  <c r="R146"/>
  <c r="AC146"/>
  <c r="Q147"/>
  <c r="R147"/>
  <c r="AC147"/>
  <c r="R148"/>
  <c r="AC148"/>
  <c r="R149"/>
  <c r="Q149" s="1"/>
  <c r="AC149"/>
  <c r="AD150"/>
  <c r="AC150" s="1"/>
  <c r="AB150" s="1"/>
  <c r="AF150"/>
  <c r="AJ150"/>
  <c r="AL150"/>
  <c r="R151"/>
  <c r="Q151" s="1"/>
  <c r="AC151"/>
  <c r="AD151"/>
  <c r="AE151"/>
  <c r="AF151"/>
  <c r="AG151"/>
  <c r="AG150" s="1"/>
  <c r="AH151"/>
  <c r="AH150" s="1"/>
  <c r="AJ151"/>
  <c r="AL151"/>
  <c r="Q152"/>
  <c r="R152"/>
  <c r="AC152"/>
  <c r="R153"/>
  <c r="Q153" s="1"/>
  <c r="AC153"/>
  <c r="R154"/>
  <c r="AC154"/>
  <c r="Q155"/>
  <c r="R155"/>
  <c r="AC155"/>
  <c r="R156"/>
  <c r="Q156" s="1"/>
  <c r="AC156"/>
  <c r="R157"/>
  <c r="AC157"/>
  <c r="R158"/>
  <c r="Q158" s="1"/>
  <c r="AC158"/>
  <c r="Q159"/>
  <c r="R159"/>
  <c r="AC159"/>
  <c r="AF160"/>
  <c r="AG160"/>
  <c r="R161"/>
  <c r="AL161"/>
  <c r="AC161" s="1"/>
  <c r="R162"/>
  <c r="Q162" s="1"/>
  <c r="AC162"/>
  <c r="Q163"/>
  <c r="R163"/>
  <c r="AC163"/>
  <c r="R164"/>
  <c r="Q164" s="1"/>
  <c r="AC164"/>
  <c r="R165"/>
  <c r="Q165" s="1"/>
  <c r="AC165"/>
  <c r="R166"/>
  <c r="AC166"/>
  <c r="Q167"/>
  <c r="R167"/>
  <c r="AC167"/>
  <c r="AD168"/>
  <c r="AG168"/>
  <c r="AJ168"/>
  <c r="AQ168"/>
  <c r="R169"/>
  <c r="AC169"/>
  <c r="AD169"/>
  <c r="AG169"/>
  <c r="AJ169"/>
  <c r="Q170"/>
  <c r="R170"/>
  <c r="AC170"/>
  <c r="R171"/>
  <c r="Q171" s="1"/>
  <c r="AC171"/>
  <c r="R172"/>
  <c r="Q172" s="1"/>
  <c r="AC172"/>
  <c r="R173"/>
  <c r="AD173"/>
  <c r="AF173"/>
  <c r="AG173"/>
  <c r="AC173" s="1"/>
  <c r="AB173" s="1"/>
  <c r="AJ173"/>
  <c r="AL173"/>
  <c r="AP173"/>
  <c r="AT173"/>
  <c r="Q174"/>
  <c r="R174"/>
  <c r="AC174"/>
  <c r="Q175"/>
  <c r="R175"/>
  <c r="AC175"/>
  <c r="R176"/>
  <c r="AC176"/>
  <c r="R177"/>
  <c r="Q177" s="1"/>
  <c r="AC177"/>
  <c r="Q178"/>
  <c r="R178"/>
  <c r="AC178"/>
  <c r="R179"/>
  <c r="Q179" s="1"/>
  <c r="AC179"/>
  <c r="R180"/>
  <c r="Q180" s="1"/>
  <c r="AC180"/>
  <c r="R181"/>
  <c r="AC181"/>
  <c r="Q182"/>
  <c r="R182"/>
  <c r="AC182"/>
  <c r="Q183"/>
  <c r="R183"/>
  <c r="AC183"/>
  <c r="R184"/>
  <c r="AC184"/>
  <c r="R185"/>
  <c r="Q185" s="1"/>
  <c r="AC185"/>
  <c r="Q186"/>
  <c r="R186"/>
  <c r="AC186"/>
  <c r="R187"/>
  <c r="Q187" s="1"/>
  <c r="AC187"/>
  <c r="R188"/>
  <c r="Q188" s="1"/>
  <c r="AC188"/>
  <c r="R189"/>
  <c r="AC189"/>
  <c r="Q190"/>
  <c r="R190"/>
  <c r="AC190"/>
  <c r="Q191"/>
  <c r="R191"/>
  <c r="AC191"/>
  <c r="R192"/>
  <c r="AB192"/>
  <c r="AD192"/>
  <c r="AC192" s="1"/>
  <c r="AH192"/>
  <c r="AL192"/>
  <c r="R193"/>
  <c r="Q193" s="1"/>
  <c r="AC193"/>
  <c r="Q194"/>
  <c r="R194"/>
  <c r="AC194"/>
  <c r="Q195"/>
  <c r="R195"/>
  <c r="AC195"/>
  <c r="R196"/>
  <c r="Q196" s="1"/>
  <c r="AC196"/>
  <c r="R197"/>
  <c r="AC197"/>
  <c r="Q198"/>
  <c r="R198"/>
  <c r="AC198"/>
  <c r="R199"/>
  <c r="Q199" s="1"/>
  <c r="AC199"/>
  <c r="R200"/>
  <c r="AC200"/>
  <c r="R201"/>
  <c r="Q201" s="1"/>
  <c r="AC201"/>
  <c r="Q202"/>
  <c r="R202"/>
  <c r="AC202"/>
  <c r="Q203"/>
  <c r="R203"/>
  <c r="AC203"/>
  <c r="R204"/>
  <c r="Q204" s="1"/>
  <c r="AC204"/>
  <c r="R205"/>
  <c r="AC205"/>
  <c r="Q206"/>
  <c r="R206"/>
  <c r="AC206"/>
  <c r="R207"/>
  <c r="Q207" s="1"/>
  <c r="AC207"/>
  <c r="R208"/>
  <c r="AC208"/>
  <c r="R209"/>
  <c r="Q209" s="1"/>
  <c r="AC209"/>
  <c r="R210"/>
  <c r="AC210"/>
  <c r="AB210" s="1"/>
  <c r="AD210"/>
  <c r="AG210"/>
  <c r="AN210"/>
  <c r="AP210"/>
  <c r="AP6" s="1"/>
  <c r="Q211"/>
  <c r="R211"/>
  <c r="AC211"/>
  <c r="Q212"/>
  <c r="R212"/>
  <c r="AC212"/>
  <c r="R213"/>
  <c r="AC213"/>
  <c r="R214"/>
  <c r="Q214" s="1"/>
  <c r="AC214"/>
  <c r="Q215"/>
  <c r="R215"/>
  <c r="AC215"/>
  <c r="R216"/>
  <c r="Q216" s="1"/>
  <c r="AC216"/>
  <c r="R217"/>
  <c r="Q217" s="1"/>
  <c r="AC217"/>
  <c r="R218"/>
  <c r="AC218"/>
  <c r="Q219"/>
  <c r="R219"/>
  <c r="AC219"/>
  <c r="Q220"/>
  <c r="R220"/>
  <c r="AC220"/>
  <c r="R221"/>
  <c r="AC221"/>
  <c r="R222"/>
  <c r="Q222" s="1"/>
  <c r="AC222"/>
  <c r="Q223"/>
  <c r="R223"/>
  <c r="AC223"/>
  <c r="R224"/>
  <c r="Q224" s="1"/>
  <c r="R225"/>
  <c r="Q225" s="1"/>
  <c r="Q226"/>
  <c r="R226"/>
  <c r="T226"/>
  <c r="R227"/>
  <c r="Q227" s="1"/>
  <c r="T227"/>
  <c r="Q9" i="4"/>
  <c r="U11"/>
  <c r="R11" s="1"/>
  <c r="Q11" s="1"/>
  <c r="AF10"/>
  <c r="U10" s="1"/>
  <c r="R10" s="1"/>
  <c r="Q10" s="1"/>
  <c r="U13" l="1"/>
  <c r="R13" s="1"/>
  <c r="Q13" s="1"/>
  <c r="Q126" i="8"/>
  <c r="AB126"/>
  <c r="Q83"/>
  <c r="AB83"/>
  <c r="AB24"/>
  <c r="Q24"/>
  <c r="AC103"/>
  <c r="AL6"/>
  <c r="Q134"/>
  <c r="AB134"/>
  <c r="AC143"/>
  <c r="AC24" i="7"/>
  <c r="AB24" s="1"/>
  <c r="Q24" s="1"/>
  <c r="AH6"/>
  <c r="AB115"/>
  <c r="Q115" s="1"/>
  <c r="AH114"/>
  <c r="AC114" s="1"/>
  <c r="AB114" s="1"/>
  <c r="AK67"/>
  <c r="AB68"/>
  <c r="Q68" s="1"/>
  <c r="AB40"/>
  <c r="Q40" s="1"/>
  <c r="AH39"/>
  <c r="AC39" s="1"/>
  <c r="AB39" s="1"/>
  <c r="AC57" i="8"/>
  <c r="Q57" s="1"/>
  <c r="AD56"/>
  <c r="AC56" s="1"/>
  <c r="AC40"/>
  <c r="Q40" s="1"/>
  <c r="AD39"/>
  <c r="R226" i="7"/>
  <c r="Q226" s="1"/>
  <c r="T6"/>
  <c r="R6" s="1"/>
  <c r="AC104" i="8"/>
  <c r="AC91"/>
  <c r="Q91" s="1"/>
  <c r="AE6"/>
  <c r="Q114" i="7"/>
  <c r="Q57"/>
  <c r="AC32"/>
  <c r="AB32" s="1"/>
  <c r="Q32" s="1"/>
  <c r="AL160" i="8"/>
  <c r="AC115"/>
  <c r="Q115" s="1"/>
  <c r="Q67"/>
  <c r="AN6"/>
  <c r="Q25"/>
  <c r="AB143" i="7"/>
  <c r="Q143" s="1"/>
  <c r="AC90"/>
  <c r="AB83"/>
  <c r="Q83" s="1"/>
  <c r="AC67"/>
  <c r="AB67" s="1"/>
  <c r="Q67" s="1"/>
  <c r="AB57"/>
  <c r="AX6"/>
  <c r="AC7"/>
  <c r="AB7" s="1"/>
  <c r="Q7" s="1"/>
  <c r="AF6" i="4"/>
  <c r="U6" s="1"/>
  <c r="R6" s="1"/>
  <c r="Q210" i="8"/>
  <c r="Q208"/>
  <c r="Q205"/>
  <c r="Q200"/>
  <c r="Q197"/>
  <c r="Q169"/>
  <c r="AC168"/>
  <c r="Q161"/>
  <c r="Q157"/>
  <c r="Q154"/>
  <c r="Q142"/>
  <c r="Q137"/>
  <c r="Q131"/>
  <c r="AC127"/>
  <c r="Q114"/>
  <c r="Q111"/>
  <c r="Q106"/>
  <c r="Q100"/>
  <c r="Q95"/>
  <c r="Q92"/>
  <c r="Q86"/>
  <c r="Q80"/>
  <c r="Q76"/>
  <c r="Q73"/>
  <c r="Q52"/>
  <c r="Q48"/>
  <c r="Q188" i="7"/>
  <c r="Q180"/>
  <c r="Q173"/>
  <c r="Q170"/>
  <c r="AP160"/>
  <c r="AE160" s="1"/>
  <c r="Q155"/>
  <c r="Q151"/>
  <c r="AE143"/>
  <c r="Q141"/>
  <c r="Q131"/>
  <c r="Q127"/>
  <c r="Q125"/>
  <c r="Q117"/>
  <c r="Q107"/>
  <c r="Q97"/>
  <c r="AB76"/>
  <c r="Q76" s="1"/>
  <c r="Q61"/>
  <c r="AC56"/>
  <c r="AB56" s="1"/>
  <c r="Q56" s="1"/>
  <c r="Q42"/>
  <c r="AB33"/>
  <c r="Q33" s="1"/>
  <c r="Q29"/>
  <c r="AL6"/>
  <c r="AD6" s="1"/>
  <c r="AR6"/>
  <c r="AD76" i="8"/>
  <c r="AC76" s="1"/>
  <c r="AB76" s="1"/>
  <c r="AC77"/>
  <c r="Q77" s="1"/>
  <c r="AJ150" i="7"/>
  <c r="AC150" s="1"/>
  <c r="AB150" s="1"/>
  <c r="Q150" s="1"/>
  <c r="AB151"/>
  <c r="AK103"/>
  <c r="AB104"/>
  <c r="Q104" s="1"/>
  <c r="AC33" i="8"/>
  <c r="Q33" s="1"/>
  <c r="AG32"/>
  <c r="AN48" i="7"/>
  <c r="AE48" s="1"/>
  <c r="AB48" s="1"/>
  <c r="Q48" s="1"/>
  <c r="AB49"/>
  <c r="Q49" s="1"/>
  <c r="AP6"/>
  <c r="AE7"/>
  <c r="AC114" i="8"/>
  <c r="AB114" s="1"/>
  <c r="Q90"/>
  <c r="AG6"/>
  <c r="Q192" i="7"/>
  <c r="Q39"/>
  <c r="Q127" i="8"/>
  <c r="AC90"/>
  <c r="AB90" s="1"/>
  <c r="AJ6"/>
  <c r="AF7"/>
  <c r="AB160" i="7"/>
  <c r="Q160" s="1"/>
  <c r="AE90"/>
  <c r="T6" i="8"/>
  <c r="R6" s="1"/>
  <c r="Q221"/>
  <c r="Q218"/>
  <c r="Q213"/>
  <c r="Q192"/>
  <c r="Q189"/>
  <c r="Q184"/>
  <c r="Q181"/>
  <c r="Q176"/>
  <c r="Q173"/>
  <c r="Q166"/>
  <c r="AC160"/>
  <c r="Q150"/>
  <c r="Q148"/>
  <c r="Q145"/>
  <c r="Q135"/>
  <c r="Q123"/>
  <c r="Q118"/>
  <c r="Q104"/>
  <c r="Q84"/>
  <c r="AC68"/>
  <c r="Q68" s="1"/>
  <c r="AC67"/>
  <c r="AB67" s="1"/>
  <c r="Q63"/>
  <c r="Q60"/>
  <c r="Q42"/>
  <c r="AC32"/>
  <c r="Q27"/>
  <c r="Q16"/>
  <c r="AR6"/>
  <c r="Q222" i="7"/>
  <c r="Q214"/>
  <c r="AB210"/>
  <c r="Q210" s="1"/>
  <c r="Q203"/>
  <c r="Q195"/>
  <c r="AB169"/>
  <c r="Q169" s="1"/>
  <c r="AC168"/>
  <c r="AB168" s="1"/>
  <c r="Q168" s="1"/>
  <c r="AB135"/>
  <c r="Q135" s="1"/>
  <c r="AE134"/>
  <c r="AB134" s="1"/>
  <c r="Q134" s="1"/>
  <c r="AC126"/>
  <c r="AB126" s="1"/>
  <c r="Q126" s="1"/>
  <c r="AV126"/>
  <c r="AV6" s="1"/>
  <c r="AC103"/>
  <c r="AB103" s="1"/>
  <c r="Q103" s="1"/>
  <c r="Q84"/>
  <c r="Q69"/>
  <c r="Q54"/>
  <c r="AK6"/>
  <c r="Q19"/>
  <c r="Q11"/>
  <c r="U15" i="4"/>
  <c r="R15" s="1"/>
  <c r="Q15" s="1"/>
  <c r="Q14"/>
  <c r="AB25" i="7"/>
  <c r="Q25" s="1"/>
  <c r="AB8"/>
  <c r="Q8" s="1"/>
  <c r="BG6" i="4"/>
  <c r="BB6" s="1"/>
  <c r="T6" s="1"/>
  <c r="AF7"/>
  <c r="U7" s="1"/>
  <c r="R7" s="1"/>
  <c r="Q7" s="1"/>
  <c r="Q12"/>
  <c r="AC39" i="8" l="1"/>
  <c r="AD6"/>
  <c r="Q160"/>
  <c r="AB160"/>
  <c r="AB56"/>
  <c r="Q56"/>
  <c r="AB143"/>
  <c r="Q143"/>
  <c r="AC6" i="7"/>
  <c r="AB6" s="1"/>
  <c r="Q6" s="1"/>
  <c r="AJ6"/>
  <c r="AB90"/>
  <c r="Q90" s="1"/>
  <c r="AE6"/>
  <c r="Q6" i="4"/>
  <c r="Q103" i="8"/>
  <c r="AB103"/>
  <c r="AB168"/>
  <c r="Q168"/>
  <c r="Q32"/>
  <c r="AB32"/>
  <c r="AC7"/>
  <c r="AF6"/>
  <c r="AN6" i="7"/>
  <c r="AB39" i="8" l="1"/>
  <c r="Q39"/>
  <c r="AC6"/>
  <c r="Q7"/>
  <c r="AB7"/>
  <c r="AB6" l="1"/>
  <c r="Q6"/>
</calcChain>
</file>

<file path=xl/comments1.xml><?xml version="1.0" encoding="utf-8"?>
<comments xmlns="http://schemas.openxmlformats.org/spreadsheetml/2006/main">
  <authors>
    <author>王茂奎</author>
  </authors>
  <commentList>
    <comment ref="BA227" authorId="0">
      <text>
        <r>
          <rPr>
            <b/>
            <sz val="9"/>
            <rFont val="宋体"/>
            <family val="3"/>
            <charset val="134"/>
          </rPr>
          <t>王茂奎: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王茂奎</author>
  </authors>
  <commentList>
    <comment ref="AW227" authorId="0">
      <text>
        <r>
          <rPr>
            <b/>
            <sz val="9"/>
            <rFont val="宋体"/>
            <family val="3"/>
            <charset val="134"/>
          </rPr>
          <t>王茂奎: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<sst xmlns="http://schemas.openxmlformats.org/spreadsheetml/2006/main" count="1024" uniqueCount="496">
  <si>
    <r>
      <rPr>
        <b/>
        <sz val="10"/>
        <rFont val="宋体"/>
        <family val="3"/>
        <charset val="134"/>
      </rPr>
      <t>合计</t>
    </r>
  </si>
  <si>
    <t>内河高等级航道专项养护工程项目</t>
  </si>
  <si>
    <t>综合客运枢纽全覆盖工程</t>
  </si>
  <si>
    <t>四川省交通运输信息化建设项目</t>
  </si>
  <si>
    <t>2020年度中央车购税和省级补助资金计划资金预算表</t>
  </si>
  <si>
    <t>项目所在地区</t>
  </si>
  <si>
    <t>合计</t>
  </si>
  <si>
    <t>其中：</t>
  </si>
  <si>
    <r>
      <t>合计</t>
    </r>
    <r>
      <rPr>
        <b/>
        <sz val="10"/>
        <color indexed="8"/>
        <rFont val="Times New Roman"/>
        <family val="1"/>
      </rPr>
      <t xml:space="preserve">
</t>
    </r>
    <r>
      <rPr>
        <b/>
        <sz val="10"/>
        <color indexed="8"/>
        <rFont val="宋体"/>
        <family val="3"/>
        <charset val="134"/>
      </rPr>
      <t>（万元）</t>
    </r>
  </si>
  <si>
    <t>中央车购税（港建费）资金</t>
  </si>
  <si>
    <t>中央预算内资金</t>
  </si>
  <si>
    <t>省级补助资金</t>
  </si>
  <si>
    <t>2020年度第一批中央车购税（港建费）资金计划</t>
  </si>
  <si>
    <r>
      <t>2020</t>
    </r>
    <r>
      <rPr>
        <b/>
        <sz val="10"/>
        <color indexed="8"/>
        <rFont val="宋体"/>
        <family val="3"/>
        <charset val="134"/>
      </rPr>
      <t>年度第一批省级补助计划</t>
    </r>
  </si>
  <si>
    <r>
      <t>2020</t>
    </r>
    <r>
      <rPr>
        <b/>
        <sz val="10"/>
        <color indexed="8"/>
        <rFont val="宋体"/>
        <family val="3"/>
        <charset val="134"/>
      </rPr>
      <t>年度中央预算内资金</t>
    </r>
    <r>
      <rPr>
        <b/>
        <sz val="10"/>
        <color indexed="8"/>
        <rFont val="Times New Roman"/>
        <family val="1"/>
      </rPr>
      <t xml:space="preserve">
</t>
    </r>
    <r>
      <rPr>
        <b/>
        <sz val="10"/>
        <color indexed="8"/>
        <rFont val="宋体"/>
        <family val="3"/>
        <charset val="134"/>
      </rPr>
      <t>计划</t>
    </r>
  </si>
  <si>
    <t>财政下达金额</t>
  </si>
  <si>
    <t>纳入资金统筹安排报表金额</t>
  </si>
  <si>
    <t>交通厅下达金额</t>
  </si>
  <si>
    <t>小计</t>
  </si>
  <si>
    <r>
      <t>2020</t>
    </r>
    <r>
      <rPr>
        <b/>
        <sz val="10"/>
        <color indexed="8"/>
        <rFont val="宋体"/>
        <family val="3"/>
        <charset val="134"/>
      </rPr>
      <t>年第一批重点项目车购税计划</t>
    </r>
  </si>
  <si>
    <t>2020年第一批一般公路车购税计划</t>
  </si>
  <si>
    <t>省级财政交通专项资金安排</t>
  </si>
  <si>
    <t>厅回收资金预安排</t>
  </si>
  <si>
    <t xml:space="preserve">农村扶贫公路 </t>
  </si>
  <si>
    <t>进藏公路建设</t>
  </si>
  <si>
    <r>
      <t>市</t>
    </r>
    <r>
      <rPr>
        <b/>
        <sz val="10"/>
        <color indexed="8"/>
        <rFont val="Times New Roman"/>
        <family val="1"/>
      </rPr>
      <t>(</t>
    </r>
    <r>
      <rPr>
        <b/>
        <sz val="10"/>
        <color indexed="8"/>
        <rFont val="宋体"/>
        <family val="3"/>
        <charset val="134"/>
      </rPr>
      <t>州）</t>
    </r>
  </si>
  <si>
    <t>县（区）</t>
  </si>
  <si>
    <t>专项对下转移部分</t>
  </si>
  <si>
    <t>财政收回资金安排</t>
  </si>
  <si>
    <t>财政债券资金安排</t>
  </si>
  <si>
    <r>
      <t>纳入涉农资金整合金额</t>
    </r>
    <r>
      <rPr>
        <b/>
        <sz val="10"/>
        <color indexed="8"/>
        <rFont val="Times New Roman"/>
        <family val="1"/>
      </rPr>
      <t>(</t>
    </r>
    <r>
      <rPr>
        <b/>
        <sz val="10"/>
        <color indexed="8"/>
        <rFont val="宋体"/>
        <family val="3"/>
        <charset val="134"/>
      </rPr>
      <t>中央</t>
    </r>
    <r>
      <rPr>
        <b/>
        <sz val="10"/>
        <color indexed="8"/>
        <rFont val="Times New Roman"/>
        <family val="1"/>
      </rPr>
      <t>66</t>
    </r>
    <r>
      <rPr>
        <b/>
        <sz val="10"/>
        <color indexed="8"/>
        <rFont val="宋体"/>
        <family val="3"/>
        <charset val="134"/>
      </rPr>
      <t>个县）</t>
    </r>
  </si>
  <si>
    <r>
      <t>纳入涉农资金整合金额（省级</t>
    </r>
    <r>
      <rPr>
        <b/>
        <sz val="10"/>
        <color indexed="8"/>
        <rFont val="Times New Roman"/>
        <family val="1"/>
      </rPr>
      <t>88</t>
    </r>
    <r>
      <rPr>
        <b/>
        <sz val="10"/>
        <color indexed="8"/>
        <rFont val="宋体"/>
        <family val="3"/>
        <charset val="134"/>
      </rPr>
      <t>个县）</t>
    </r>
  </si>
  <si>
    <t>纳入扶贫资金国库专调部分</t>
  </si>
  <si>
    <t>纳入三州三区增量资金计算部分</t>
  </si>
  <si>
    <t>纳入深度贫困地区统计范畴部分</t>
  </si>
  <si>
    <r>
      <t>纳入</t>
    </r>
    <r>
      <rPr>
        <b/>
        <sz val="10"/>
        <color indexed="8"/>
        <rFont val="Times New Roman"/>
        <family val="1"/>
      </rPr>
      <t>30</t>
    </r>
    <r>
      <rPr>
        <b/>
        <sz val="10"/>
        <color indexed="8"/>
        <rFont val="宋体"/>
        <family val="3"/>
        <charset val="134"/>
      </rPr>
      <t>件民生实事范畴资金计划</t>
    </r>
  </si>
  <si>
    <t>债券资金安排</t>
  </si>
  <si>
    <t>收回资金安排</t>
  </si>
  <si>
    <r>
      <t>2020</t>
    </r>
    <r>
      <rPr>
        <b/>
        <sz val="10"/>
        <color indexed="8"/>
        <rFont val="宋体"/>
        <family val="3"/>
        <charset val="134"/>
      </rPr>
      <t>年第一批水运建设投资计划（地方内河航运项目）港建费</t>
    </r>
  </si>
  <si>
    <r>
      <t>2020</t>
    </r>
    <r>
      <rPr>
        <b/>
        <sz val="10"/>
        <color indexed="8"/>
        <rFont val="宋体"/>
        <family val="3"/>
        <charset val="134"/>
      </rPr>
      <t>年第一批公路建设投资计划（高速公路）</t>
    </r>
  </si>
  <si>
    <r>
      <t>2020</t>
    </r>
    <r>
      <rPr>
        <b/>
        <sz val="10"/>
        <color indexed="8"/>
        <rFont val="宋体"/>
        <family val="3"/>
        <charset val="134"/>
      </rPr>
      <t>年第一批公路建设投资计划（国省道改造）</t>
    </r>
  </si>
  <si>
    <r>
      <t>2020</t>
    </r>
    <r>
      <rPr>
        <b/>
        <sz val="10"/>
        <color indexed="8"/>
        <rFont val="宋体"/>
        <family val="3"/>
        <charset val="134"/>
      </rPr>
      <t>年第一批公路建设投资计划（红色旅游公路）</t>
    </r>
  </si>
  <si>
    <r>
      <t>2020</t>
    </r>
    <r>
      <rPr>
        <b/>
        <sz val="10"/>
        <color indexed="8"/>
        <rFont val="宋体"/>
        <family val="3"/>
        <charset val="134"/>
      </rPr>
      <t>年第一批公路建设投资计划（普通客运站）</t>
    </r>
  </si>
  <si>
    <r>
      <t>2020</t>
    </r>
    <r>
      <rPr>
        <b/>
        <sz val="10"/>
        <color indexed="8"/>
        <rFont val="宋体"/>
        <family val="3"/>
        <charset val="134"/>
      </rPr>
      <t>年第一批综合交通建设投资计划（综合客运枢纽）</t>
    </r>
  </si>
  <si>
    <r>
      <t>2020</t>
    </r>
    <r>
      <rPr>
        <b/>
        <sz val="10"/>
        <color indexed="8"/>
        <rFont val="宋体"/>
        <family val="3"/>
        <charset val="134"/>
      </rPr>
      <t>年第一批综合交通建设投资计划（疏港公路）</t>
    </r>
  </si>
  <si>
    <r>
      <t>2020</t>
    </r>
    <r>
      <rPr>
        <b/>
        <sz val="10"/>
        <color indexed="8"/>
        <rFont val="宋体"/>
        <family val="3"/>
        <charset val="134"/>
      </rPr>
      <t>年第一批支持系统建设投资计划（地方行业信息化）</t>
    </r>
  </si>
  <si>
    <r>
      <t>2020</t>
    </r>
    <r>
      <rPr>
        <b/>
        <sz val="10"/>
        <color indexed="8"/>
        <rFont val="宋体"/>
        <family val="3"/>
        <charset val="134"/>
      </rPr>
      <t>年第一批支持系统建设投资计划（地方支持系统其他）物资储备中心</t>
    </r>
  </si>
  <si>
    <r>
      <t>2020</t>
    </r>
    <r>
      <rPr>
        <b/>
        <sz val="10"/>
        <color indexed="8"/>
        <rFont val="宋体"/>
        <family val="3"/>
        <charset val="134"/>
      </rPr>
      <t>年度村道窄路加宽车购税投资建议计划</t>
    </r>
  </si>
  <si>
    <r>
      <t>2020</t>
    </r>
    <r>
      <rPr>
        <b/>
        <sz val="10"/>
        <color indexed="8"/>
        <rFont val="宋体"/>
        <family val="3"/>
        <charset val="134"/>
      </rPr>
      <t>年度撤并建制村通硬化路建设车购税投资计划</t>
    </r>
  </si>
  <si>
    <r>
      <t>2020</t>
    </r>
    <r>
      <rPr>
        <b/>
        <sz val="10"/>
        <color indexed="8"/>
        <rFont val="宋体"/>
        <family val="3"/>
        <charset val="134"/>
      </rPr>
      <t>年度村道危桥改造车购税投资计划</t>
    </r>
  </si>
  <si>
    <r>
      <t>2020</t>
    </r>
    <r>
      <rPr>
        <b/>
        <sz val="10"/>
        <color indexed="8"/>
        <rFont val="宋体"/>
        <family val="3"/>
        <charset val="134"/>
      </rPr>
      <t>年村道公路安全生命防护工程车购税投资计划</t>
    </r>
  </si>
  <si>
    <r>
      <t>2020</t>
    </r>
    <r>
      <rPr>
        <b/>
        <sz val="10"/>
        <color indexed="8"/>
        <rFont val="宋体"/>
        <family val="3"/>
        <charset val="134"/>
      </rPr>
      <t>年国有林场通林下经济节点公路车购税投资计划</t>
    </r>
  </si>
  <si>
    <t>生命安全防护工程车购税投资计划</t>
  </si>
  <si>
    <t>公路危桥改造建设车购税投资计划</t>
  </si>
  <si>
    <r>
      <t>2020</t>
    </r>
    <r>
      <rPr>
        <b/>
        <sz val="10"/>
        <color indexed="8"/>
        <rFont val="宋体"/>
        <family val="3"/>
        <charset val="134"/>
      </rPr>
      <t>年度国省干线公路灾害防治工程车购税投计划</t>
    </r>
  </si>
  <si>
    <r>
      <t>2020</t>
    </r>
    <r>
      <rPr>
        <b/>
        <sz val="10"/>
        <color indexed="8"/>
        <rFont val="宋体"/>
        <family val="3"/>
        <charset val="134"/>
      </rPr>
      <t>年隧道提质升级投资计划（普通国省道交通工程与附属设施）</t>
    </r>
  </si>
  <si>
    <r>
      <t>2020</t>
    </r>
    <r>
      <rPr>
        <b/>
        <sz val="10"/>
        <color indexed="8"/>
        <rFont val="宋体"/>
        <family val="3"/>
        <charset val="134"/>
      </rPr>
      <t>年度国省道服务区项目中央车购税投资计划</t>
    </r>
  </si>
  <si>
    <r>
      <t>2020</t>
    </r>
    <r>
      <rPr>
        <b/>
        <sz val="10"/>
        <color indexed="8"/>
        <rFont val="宋体"/>
        <family val="3"/>
        <charset val="134"/>
      </rPr>
      <t>年度农村公路路网改善工程车购税投资计划</t>
    </r>
  </si>
  <si>
    <r>
      <t>取消省界</t>
    </r>
    <r>
      <rPr>
        <b/>
        <sz val="10"/>
        <color indexed="8"/>
        <rFont val="Times New Roman"/>
        <family val="1"/>
      </rPr>
      <t xml:space="preserve">
</t>
    </r>
    <r>
      <rPr>
        <b/>
        <sz val="10"/>
        <color indexed="8"/>
        <rFont val="宋体"/>
        <family val="3"/>
        <charset val="134"/>
      </rPr>
      <t>收费站</t>
    </r>
  </si>
  <si>
    <r>
      <t>2020</t>
    </r>
    <r>
      <rPr>
        <b/>
        <sz val="10"/>
        <color indexed="8"/>
        <rFont val="宋体"/>
        <family val="3"/>
        <charset val="134"/>
      </rPr>
      <t>年度国省道提档升级建</t>
    </r>
  </si>
  <si>
    <r>
      <t>国和省级</t>
    </r>
    <r>
      <rPr>
        <b/>
        <sz val="10"/>
        <color indexed="8"/>
        <rFont val="Times New Roman"/>
        <family val="1"/>
      </rPr>
      <t>“</t>
    </r>
    <r>
      <rPr>
        <b/>
        <sz val="10"/>
        <color indexed="8"/>
        <rFont val="宋体"/>
        <family val="3"/>
        <charset val="134"/>
      </rPr>
      <t>四好农村路</t>
    </r>
    <r>
      <rPr>
        <b/>
        <sz val="10"/>
        <color indexed="8"/>
        <rFont val="Times New Roman"/>
        <family val="1"/>
      </rPr>
      <t>”</t>
    </r>
    <r>
      <rPr>
        <b/>
        <sz val="10"/>
        <color indexed="8"/>
        <rFont val="宋体"/>
        <family val="3"/>
        <charset val="134"/>
      </rPr>
      <t>示范县补助</t>
    </r>
  </si>
  <si>
    <t>精准扶贫农村公路桥梁建设</t>
  </si>
  <si>
    <t>普通国省干线公路养护工程</t>
  </si>
  <si>
    <t>养护和应急保通中心养护管理站建设</t>
  </si>
  <si>
    <r>
      <t>2020</t>
    </r>
    <r>
      <rPr>
        <b/>
        <sz val="10"/>
        <color indexed="8"/>
        <rFont val="宋体"/>
        <family val="3"/>
        <charset val="134"/>
      </rPr>
      <t>年重点水运建设项目</t>
    </r>
  </si>
  <si>
    <t>水上交通安全监测巡航救助一体化建设</t>
  </si>
  <si>
    <r>
      <t>水路交通</t>
    </r>
    <r>
      <rPr>
        <b/>
        <sz val="10"/>
        <color indexed="8"/>
        <rFont val="Times New Roman"/>
        <family val="1"/>
      </rPr>
      <t>“</t>
    </r>
    <r>
      <rPr>
        <b/>
        <sz val="10"/>
        <color indexed="8"/>
        <rFont val="宋体"/>
        <family val="3"/>
        <charset val="134"/>
      </rPr>
      <t>厕所革命</t>
    </r>
    <r>
      <rPr>
        <b/>
        <sz val="10"/>
        <color indexed="8"/>
        <rFont val="Times New Roman"/>
        <family val="1"/>
      </rPr>
      <t>”</t>
    </r>
  </si>
  <si>
    <t>村级招呼站（牌）建设</t>
  </si>
  <si>
    <r>
      <t>汽车客运站</t>
    </r>
    <r>
      <rPr>
        <b/>
        <sz val="10"/>
        <color indexed="8"/>
        <rFont val="Times New Roman"/>
        <family val="1"/>
      </rPr>
      <t>“</t>
    </r>
    <r>
      <rPr>
        <b/>
        <sz val="10"/>
        <color indexed="8"/>
        <rFont val="宋体"/>
        <family val="3"/>
        <charset val="134"/>
      </rPr>
      <t>厕所革命</t>
    </r>
    <r>
      <rPr>
        <b/>
        <sz val="10"/>
        <color indexed="8"/>
        <rFont val="Times New Roman"/>
        <family val="1"/>
      </rPr>
      <t>”</t>
    </r>
  </si>
  <si>
    <t>农村客运省级补助</t>
  </si>
  <si>
    <t>规划编制及课题经费省级补助资金建议计划</t>
  </si>
  <si>
    <t>咨询评估及前期工作审查经费省级补助资金建议计划</t>
  </si>
  <si>
    <t>保障行业运转经费省级补助资金建议计划</t>
  </si>
  <si>
    <t>预留资金</t>
  </si>
  <si>
    <r>
      <t>阿坝州</t>
    </r>
    <r>
      <rPr>
        <b/>
        <sz val="10"/>
        <color indexed="8"/>
        <rFont val="Times New Roman"/>
        <family val="1"/>
      </rPr>
      <t>“8.20”</t>
    </r>
    <r>
      <rPr>
        <b/>
        <sz val="10"/>
        <color indexed="8"/>
        <rFont val="宋体"/>
        <family val="3"/>
        <charset val="134"/>
      </rPr>
      <t>强降雨国省道恢复重建预安排</t>
    </r>
  </si>
  <si>
    <r>
      <t>G544</t>
    </r>
    <r>
      <rPr>
        <b/>
        <sz val="10"/>
        <color indexed="8"/>
        <rFont val="宋体"/>
        <family val="3"/>
        <charset val="134"/>
      </rPr>
      <t>线川主寺至九寨沟灾后恢复重建预安排</t>
    </r>
  </si>
  <si>
    <t>国省干线公路</t>
  </si>
  <si>
    <t>县乡道</t>
  </si>
  <si>
    <r>
      <t>2020</t>
    </r>
    <r>
      <rPr>
        <b/>
        <sz val="10"/>
        <color indexed="8"/>
        <rFont val="宋体"/>
        <family val="3"/>
        <charset val="134"/>
      </rPr>
      <t>年度交通运输部定点扶贫建设投资建议计划</t>
    </r>
  </si>
  <si>
    <t>县乡村公路完善工程</t>
  </si>
  <si>
    <t>美丽乡村旅游示范公路</t>
  </si>
  <si>
    <r>
      <t>全国</t>
    </r>
    <r>
      <rPr>
        <b/>
        <sz val="10"/>
        <color indexed="8"/>
        <rFont val="Times New Roman"/>
        <family val="1"/>
      </rPr>
      <t>“</t>
    </r>
    <r>
      <rPr>
        <b/>
        <sz val="10"/>
        <color indexed="8"/>
        <rFont val="宋体"/>
        <family val="3"/>
        <charset val="134"/>
      </rPr>
      <t>四好农村路</t>
    </r>
    <r>
      <rPr>
        <b/>
        <sz val="10"/>
        <color indexed="8"/>
        <rFont val="Times New Roman"/>
        <family val="1"/>
      </rPr>
      <t>”</t>
    </r>
    <r>
      <rPr>
        <b/>
        <sz val="10"/>
        <color indexed="8"/>
        <rFont val="宋体"/>
        <family val="3"/>
        <charset val="134"/>
      </rPr>
      <t>示范县奖励</t>
    </r>
  </si>
  <si>
    <t>乡镇综合运输服务站</t>
  </si>
  <si>
    <t>金沙江白格堰塞湖受损桥梁灾后恢复重建</t>
  </si>
  <si>
    <t>凉山州旅游路资源路产业路</t>
  </si>
  <si>
    <r>
      <t>2020</t>
    </r>
    <r>
      <rPr>
        <b/>
        <sz val="10"/>
        <color indexed="8"/>
        <rFont val="宋体"/>
        <family val="3"/>
        <charset val="134"/>
      </rPr>
      <t>年</t>
    </r>
  </si>
  <si>
    <r>
      <t>2019</t>
    </r>
    <r>
      <rPr>
        <b/>
        <sz val="10"/>
        <color indexed="8"/>
        <rFont val="宋体"/>
        <family val="3"/>
        <charset val="134"/>
      </rPr>
      <t>年</t>
    </r>
  </si>
  <si>
    <t>国家级示范县</t>
  </si>
  <si>
    <t>省级示范县</t>
  </si>
  <si>
    <r>
      <t>预留</t>
    </r>
    <r>
      <rPr>
        <b/>
        <sz val="10"/>
        <color indexed="8"/>
        <rFont val="Times New Roman"/>
        <family val="1"/>
      </rPr>
      <t>2020</t>
    </r>
    <r>
      <rPr>
        <b/>
        <sz val="10"/>
        <color indexed="8"/>
        <rFont val="宋体"/>
        <family val="3"/>
        <charset val="134"/>
      </rPr>
      <t>年高速公路等前期工作经费和省级其他应急</t>
    </r>
  </si>
  <si>
    <r>
      <t>预留</t>
    </r>
    <r>
      <rPr>
        <b/>
        <sz val="10"/>
        <color indexed="8"/>
        <rFont val="Times New Roman"/>
        <family val="1"/>
      </rPr>
      <t>2020</t>
    </r>
    <r>
      <rPr>
        <b/>
        <sz val="10"/>
        <color indexed="8"/>
        <rFont val="宋体"/>
        <family val="3"/>
        <charset val="134"/>
      </rPr>
      <t>年地方应急经费</t>
    </r>
  </si>
  <si>
    <t>成都市</t>
  </si>
  <si>
    <t>市本级</t>
  </si>
  <si>
    <t>市本级小计</t>
  </si>
  <si>
    <t>扩权试点县</t>
  </si>
  <si>
    <t>自贡市</t>
  </si>
  <si>
    <t>攀枝花市</t>
  </si>
  <si>
    <t>泸州市</t>
  </si>
  <si>
    <t>德阳市</t>
  </si>
  <si>
    <t>绵阳市</t>
  </si>
  <si>
    <t>广元市</t>
  </si>
  <si>
    <t>利州区</t>
  </si>
  <si>
    <t>昭化区</t>
  </si>
  <si>
    <t>朝天区</t>
  </si>
  <si>
    <t>剑阁县</t>
  </si>
  <si>
    <t>旺苍县</t>
  </si>
  <si>
    <t>苍溪县</t>
  </si>
  <si>
    <t>青川县</t>
  </si>
  <si>
    <t>遂宁市</t>
  </si>
  <si>
    <t>内江市</t>
  </si>
  <si>
    <t>乐山市</t>
  </si>
  <si>
    <t>南充市</t>
  </si>
  <si>
    <t>宜宾市</t>
  </si>
  <si>
    <t>广安市</t>
  </si>
  <si>
    <t>达州市</t>
  </si>
  <si>
    <t>巴中市</t>
  </si>
  <si>
    <t>雅安市</t>
  </si>
  <si>
    <t>眉山市</t>
  </si>
  <si>
    <t>资阳市</t>
  </si>
  <si>
    <t>甘孜州</t>
  </si>
  <si>
    <t>凉山州</t>
  </si>
  <si>
    <t>阿坝州</t>
  </si>
  <si>
    <t>四川省交通运输厅</t>
  </si>
  <si>
    <t>省港投集团</t>
  </si>
  <si>
    <t>省交投集团</t>
  </si>
  <si>
    <t>省铁投集团</t>
  </si>
  <si>
    <t>附件：</t>
  </si>
  <si>
    <t>20**年度交通建设***补助资金指标下达汇总表</t>
  </si>
  <si>
    <r>
      <rPr>
        <b/>
        <sz val="9"/>
        <rFont val="宋体"/>
        <family val="3"/>
        <charset val="134"/>
      </rPr>
      <t>项目所在单位</t>
    </r>
  </si>
  <si>
    <r>
      <rPr>
        <b/>
        <sz val="9"/>
        <rFont val="宋体"/>
        <family val="3"/>
        <charset val="134"/>
      </rPr>
      <t>合计</t>
    </r>
    <r>
      <rPr>
        <b/>
        <sz val="9"/>
        <rFont val="Times New Roman"/>
        <family val="1"/>
      </rPr>
      <t xml:space="preserve">
</t>
    </r>
  </si>
  <si>
    <r>
      <t>2019</t>
    </r>
    <r>
      <rPr>
        <b/>
        <sz val="9"/>
        <rFont val="宋体"/>
        <family val="3"/>
        <charset val="134"/>
      </rPr>
      <t>年度第五批资金计划</t>
    </r>
  </si>
  <si>
    <t>2019年度重点交通项目和专题研究前期工作经费计划（第四批）</t>
  </si>
  <si>
    <t>……</t>
  </si>
  <si>
    <t>交通厅**安排</t>
  </si>
  <si>
    <t>财政厅专项对下转移部分</t>
  </si>
  <si>
    <t>四川省交通运输厅机关</t>
  </si>
  <si>
    <t>四川省交通运输厅航务局</t>
  </si>
  <si>
    <r>
      <t>20**年度交通建设***补助资金省本级部分下达细化表</t>
    </r>
    <r>
      <rPr>
        <sz val="20"/>
        <color indexed="10"/>
        <rFont val="方正小标宋简体"/>
        <family val="4"/>
        <charset val="134"/>
      </rPr>
      <t>（如有疑问请联系财政厅赵老师86725237）</t>
    </r>
  </si>
  <si>
    <t>单位（盖章）：</t>
  </si>
  <si>
    <t>单位：万元</t>
  </si>
  <si>
    <t>预算单位编码及名称</t>
  </si>
  <si>
    <r>
      <t>项目名称</t>
    </r>
    <r>
      <rPr>
        <b/>
        <sz val="9"/>
        <rFont val="Times New Roman"/>
        <family val="1"/>
      </rPr>
      <t xml:space="preserve">                       </t>
    </r>
    <r>
      <rPr>
        <b/>
        <sz val="9"/>
        <rFont val="宋体"/>
        <family val="3"/>
        <charset val="134"/>
      </rPr>
      <t>（细化到年度和细项）</t>
    </r>
  </si>
  <si>
    <t>支出功能分类编码及名称</t>
  </si>
  <si>
    <t>政府支出经济分类编码及名称</t>
  </si>
  <si>
    <t>部门支出经济分类编码及名称</t>
  </si>
  <si>
    <t>预算下达金额</t>
  </si>
  <si>
    <t>政府购买服务标志（是/否）</t>
  </si>
  <si>
    <t>采购标志（是/否）</t>
  </si>
  <si>
    <t>专门纳入中小企业采购标志（是/否）</t>
  </si>
  <si>
    <t>科研标志（是/否）</t>
  </si>
  <si>
    <t>基建标志（是/否）</t>
  </si>
  <si>
    <t>预算下达文号</t>
  </si>
  <si>
    <t>备注</t>
  </si>
  <si>
    <t>317***-交通运输厅机关</t>
  </si>
  <si>
    <t>德遂高速公路（初设）代厅成果审查费用</t>
  </si>
  <si>
    <t>建管处</t>
  </si>
  <si>
    <t>天邛高速公路（初设）代厅成果审查费用</t>
  </si>
  <si>
    <t>久治至马尔康（初、施设）代厅成果审查费用</t>
  </si>
  <si>
    <t>泸定至石棉（初、施设）代厅成果审查费用</t>
  </si>
  <si>
    <t>德昌至会理（初、施设）代厅成果审查费用</t>
  </si>
  <si>
    <t>南充市过境北段（初、施设）代厅成果审查费用</t>
  </si>
  <si>
    <t>乐山至西昌高速公路（施设）代厅成果审查费用</t>
  </si>
  <si>
    <t>康定过境段（施设）代厅成果审查费用</t>
  </si>
  <si>
    <t>泸州至永川高速公路（初设）代厅成果审查费用</t>
  </si>
  <si>
    <t>绵苍（初设）代厅成果审查费用</t>
  </si>
  <si>
    <r>
      <t>成乐（施设</t>
    </r>
    <r>
      <rPr>
        <b/>
        <sz val="10"/>
        <color indexed="8"/>
        <rFont val="Times New Roman"/>
        <family val="1"/>
      </rPr>
      <t>113</t>
    </r>
    <r>
      <rPr>
        <b/>
        <sz val="10"/>
        <color indexed="8"/>
        <rFont val="宋体"/>
        <family val="3"/>
        <charset val="134"/>
      </rPr>
      <t>公里）代厅成果审查费用</t>
    </r>
  </si>
  <si>
    <t>苍巴（初设）代厅成果审查费用</t>
  </si>
  <si>
    <t>乐山至马边（初设）代厅成果审查费用</t>
  </si>
  <si>
    <t>317***-交通运输厅</t>
  </si>
  <si>
    <r>
      <t>G5</t>
    </r>
    <r>
      <rPr>
        <b/>
        <sz val="10"/>
        <color indexed="8"/>
        <rFont val="宋体"/>
        <family val="3"/>
        <charset val="134"/>
      </rPr>
      <t>成绵高速扩容工可</t>
    </r>
  </si>
  <si>
    <r>
      <t xml:space="preserve"> </t>
    </r>
    <r>
      <rPr>
        <b/>
        <sz val="10"/>
        <rFont val="宋体"/>
        <family val="3"/>
        <charset val="134"/>
      </rPr>
      <t>四川省公路设计院公司</t>
    </r>
  </si>
  <si>
    <t>规划处</t>
  </si>
  <si>
    <t>邛崃经芦山至荥经高速扩容方案研究</t>
  </si>
  <si>
    <t>成温邛高速扩容方案研究</t>
  </si>
  <si>
    <t>峨眉山至荥经方案研究</t>
  </si>
  <si>
    <t>乐至经自贡至犍为方案研究</t>
  </si>
  <si>
    <t>资中至乐山方案研究</t>
  </si>
  <si>
    <r>
      <t>G76</t>
    </r>
    <r>
      <rPr>
        <b/>
        <sz val="10"/>
        <color indexed="8"/>
        <rFont val="宋体"/>
        <family val="3"/>
        <charset val="134"/>
      </rPr>
      <t>（</t>
    </r>
    <r>
      <rPr>
        <b/>
        <sz val="10"/>
        <color indexed="8"/>
        <rFont val="Times New Roman"/>
        <family val="1"/>
      </rPr>
      <t>G85</t>
    </r>
    <r>
      <rPr>
        <b/>
        <sz val="10"/>
        <color indexed="8"/>
        <rFont val="宋体"/>
        <family val="3"/>
        <charset val="134"/>
      </rPr>
      <t>）成渝扩容方案研究</t>
    </r>
  </si>
  <si>
    <t>康定经九龙至盐源方案研究</t>
  </si>
  <si>
    <t>西昌至宁南工可监理咨询</t>
  </si>
  <si>
    <t>开江至梁平（四川境）工可</t>
  </si>
  <si>
    <t>四川省交通设计院公司</t>
  </si>
  <si>
    <t>西昌至香格里拉（川滇界）工可</t>
  </si>
  <si>
    <t>万源至城口（四川境）方案研究</t>
  </si>
  <si>
    <t>大竹至垫江方案研究</t>
  </si>
  <si>
    <t>南充至仪陇方案研究</t>
  </si>
  <si>
    <t>通江至开州高速扩容方案研究</t>
  </si>
  <si>
    <t>城口至宣汉至重庆高速扩容方案研究</t>
  </si>
  <si>
    <t>南江经苍溪至盐亭方案研究</t>
  </si>
  <si>
    <t>色达经稻城至得荣（理塘北）方案研究</t>
  </si>
  <si>
    <r>
      <t>G5</t>
    </r>
    <r>
      <rPr>
        <b/>
        <sz val="10"/>
        <color indexed="8"/>
        <rFont val="宋体"/>
        <family val="3"/>
        <charset val="134"/>
      </rPr>
      <t>成绵高速扩容工可监理咨询</t>
    </r>
  </si>
  <si>
    <t>西昌至宁南工可</t>
  </si>
  <si>
    <t>中国公路工程咨询集团有限公司</t>
  </si>
  <si>
    <t>会东至会泽（四川境）方案研究</t>
  </si>
  <si>
    <t>峨边经马边至屏山方案研究</t>
  </si>
  <si>
    <t>昭觉至普格方案研究</t>
  </si>
  <si>
    <t>盐亭经江油至茂县方案研究</t>
  </si>
  <si>
    <t>色达经稻城至得荣（理塘南）方案研究</t>
  </si>
  <si>
    <t>石棉至甘洛方案研究</t>
  </si>
  <si>
    <t>重庆经叙永至筠连（四川境）方案研究</t>
  </si>
  <si>
    <t>中交公路规划设计院有限公司</t>
  </si>
  <si>
    <t>古蔺至仁怀方案研究</t>
  </si>
  <si>
    <r>
      <t>G93</t>
    </r>
    <r>
      <rPr>
        <b/>
        <sz val="10"/>
        <color indexed="8"/>
        <rFont val="宋体"/>
        <family val="3"/>
        <charset val="134"/>
      </rPr>
      <t>宜宾经泸州至川渝界段扩容方案研究</t>
    </r>
  </si>
  <si>
    <r>
      <t>G4215</t>
    </r>
    <r>
      <rPr>
        <b/>
        <sz val="10"/>
        <color indexed="8"/>
        <rFont val="宋体"/>
        <family val="3"/>
        <charset val="134"/>
      </rPr>
      <t>线成自泸扩容方案研究</t>
    </r>
  </si>
  <si>
    <t>马尔康至雅安方案研究</t>
  </si>
  <si>
    <r>
      <t>G42</t>
    </r>
    <r>
      <rPr>
        <b/>
        <sz val="10"/>
        <color indexed="8"/>
        <rFont val="宋体"/>
        <family val="3"/>
        <charset val="134"/>
      </rPr>
      <t>垫江经广安至南充段扩容方案研究</t>
    </r>
  </si>
  <si>
    <t>中交第二公路勘察设计研究院有限公司</t>
  </si>
  <si>
    <t>九寨沟经迭部至若尔盖方案研究</t>
  </si>
  <si>
    <t>青川至剑阁方案研究</t>
  </si>
  <si>
    <r>
      <t>G93</t>
    </r>
    <r>
      <rPr>
        <b/>
        <sz val="10"/>
        <color indexed="8"/>
        <rFont val="宋体"/>
        <family val="3"/>
        <charset val="134"/>
      </rPr>
      <t>遂渝高速扩容（四川境）方案研究</t>
    </r>
  </si>
  <si>
    <t>茂县至黑水方案研究</t>
  </si>
  <si>
    <t>甘孜至石渠方案研究</t>
  </si>
  <si>
    <t>壤塘经炉霍至康定壤塘段方案研究</t>
  </si>
  <si>
    <r>
      <t>“6.17”</t>
    </r>
    <r>
      <rPr>
        <b/>
        <sz val="10"/>
        <color indexed="8"/>
        <rFont val="宋体"/>
        <family val="3"/>
        <charset val="134"/>
      </rPr>
      <t>长宁地震灾后恢复重建交通专项实施方案</t>
    </r>
  </si>
  <si>
    <t>是</t>
  </si>
  <si>
    <t>否</t>
  </si>
  <si>
    <r>
      <t>汶川</t>
    </r>
    <r>
      <rPr>
        <b/>
        <sz val="10"/>
        <color indexed="8"/>
        <rFont val="Times New Roman"/>
        <family val="1"/>
      </rPr>
      <t>“8.20”</t>
    </r>
    <r>
      <rPr>
        <b/>
        <sz val="10"/>
        <color indexed="8"/>
        <rFont val="宋体"/>
        <family val="3"/>
        <charset val="134"/>
      </rPr>
      <t>强降雨特大山洪泥石流灾后恢复重建交通专项实施方案</t>
    </r>
  </si>
  <si>
    <r>
      <t>雅安</t>
    </r>
    <r>
      <rPr>
        <b/>
        <sz val="10"/>
        <color indexed="8"/>
        <rFont val="Times New Roman"/>
        <family val="1"/>
      </rPr>
      <t>“8.22”</t>
    </r>
    <r>
      <rPr>
        <b/>
        <sz val="10"/>
        <color indexed="8"/>
        <rFont val="宋体"/>
        <family val="3"/>
        <charset val="134"/>
      </rPr>
      <t>特大暴雨灾害灾后恢复重建交通专项实施方案</t>
    </r>
  </si>
  <si>
    <r>
      <t>甘洛</t>
    </r>
    <r>
      <rPr>
        <b/>
        <sz val="10"/>
        <color indexed="8"/>
        <rFont val="Times New Roman"/>
        <family val="1"/>
      </rPr>
      <t>“7.29”</t>
    </r>
    <r>
      <rPr>
        <b/>
        <sz val="10"/>
        <color indexed="8"/>
        <rFont val="宋体"/>
        <family val="3"/>
        <charset val="134"/>
      </rPr>
      <t>暴雨灾后恢复重建交通专项实施方案</t>
    </r>
  </si>
  <si>
    <t>317***-交通运输厅航务局</t>
  </si>
  <si>
    <t>岷江成都至乐山段航运发展规划环评影响评价编制经费</t>
  </si>
  <si>
    <t>航务局</t>
  </si>
  <si>
    <r>
      <t>2020</t>
    </r>
    <r>
      <rPr>
        <sz val="20"/>
        <rFont val="方正小标宋_GBK"/>
        <charset val="134"/>
      </rPr>
      <t>年度第一批中央车购税资金资金建议安排方案</t>
    </r>
  </si>
  <si>
    <r>
      <rPr>
        <b/>
        <sz val="9"/>
        <rFont val="宋体"/>
        <family val="3"/>
        <charset val="134"/>
      </rPr>
      <t>项目所在</t>
    </r>
    <r>
      <rPr>
        <b/>
        <sz val="9"/>
        <rFont val="Times New Roman"/>
        <family val="1"/>
      </rPr>
      <t xml:space="preserve">
</t>
    </r>
    <r>
      <rPr>
        <b/>
        <sz val="9"/>
        <rFont val="宋体"/>
        <family val="3"/>
        <charset val="134"/>
      </rPr>
      <t>市州</t>
    </r>
  </si>
  <si>
    <r>
      <rPr>
        <b/>
        <sz val="9"/>
        <rFont val="宋体"/>
        <family val="3"/>
        <charset val="134"/>
      </rPr>
      <t>合计</t>
    </r>
  </si>
  <si>
    <r>
      <rPr>
        <b/>
        <sz val="9"/>
        <rFont val="宋体"/>
        <family val="3"/>
        <charset val="134"/>
      </rPr>
      <t>其中：</t>
    </r>
  </si>
  <si>
    <r>
      <t>2020</t>
    </r>
    <r>
      <rPr>
        <b/>
        <sz val="9"/>
        <rFont val="宋体"/>
        <family val="3"/>
        <charset val="134"/>
      </rPr>
      <t>年度第一批中央车购税计划（未包含取消省界收费站</t>
    </r>
    <r>
      <rPr>
        <b/>
        <sz val="9"/>
        <rFont val="Times New Roman"/>
        <family val="1"/>
      </rPr>
      <t>34504</t>
    </r>
    <r>
      <rPr>
        <b/>
        <sz val="9"/>
        <rFont val="宋体"/>
        <family val="3"/>
        <charset val="134"/>
      </rPr>
      <t>万元）</t>
    </r>
  </si>
  <si>
    <r>
      <rPr>
        <b/>
        <sz val="9"/>
        <rFont val="宋体"/>
        <family val="3"/>
        <charset val="134"/>
      </rPr>
      <t>财政下达金额</t>
    </r>
  </si>
  <si>
    <r>
      <rPr>
        <b/>
        <sz val="9"/>
        <rFont val="宋体"/>
        <family val="3"/>
        <charset val="134"/>
      </rPr>
      <t>纳入资金统筹安排报表金额</t>
    </r>
  </si>
  <si>
    <r>
      <rPr>
        <b/>
        <sz val="9"/>
        <rFont val="宋体"/>
        <family val="3"/>
        <charset val="134"/>
      </rPr>
      <t>交通厅下达金额</t>
    </r>
  </si>
  <si>
    <r>
      <t>2020</t>
    </r>
    <r>
      <rPr>
        <b/>
        <sz val="9"/>
        <rFont val="宋体"/>
        <family val="3"/>
        <charset val="134"/>
      </rPr>
      <t>年第一批重点项目车购税计划（万元）</t>
    </r>
  </si>
  <si>
    <r>
      <t>2020</t>
    </r>
    <r>
      <rPr>
        <b/>
        <sz val="9"/>
        <rFont val="宋体"/>
        <family val="3"/>
        <charset val="134"/>
      </rPr>
      <t>年第一批一般公路车购税计划（未包含取消省界收费站</t>
    </r>
    <r>
      <rPr>
        <b/>
        <sz val="9"/>
        <rFont val="Times New Roman"/>
        <family val="1"/>
      </rPr>
      <t>34504</t>
    </r>
    <r>
      <rPr>
        <b/>
        <sz val="9"/>
        <rFont val="宋体"/>
        <family val="3"/>
        <charset val="134"/>
      </rPr>
      <t>万元）</t>
    </r>
  </si>
  <si>
    <r>
      <rPr>
        <b/>
        <sz val="9"/>
        <rFont val="宋体"/>
        <family val="3"/>
        <charset val="134"/>
      </rPr>
      <t>小计</t>
    </r>
  </si>
  <si>
    <r>
      <rPr>
        <b/>
        <sz val="9"/>
        <rFont val="宋体"/>
        <family val="3"/>
        <charset val="134"/>
      </rPr>
      <t>专项对下转移部分</t>
    </r>
  </si>
  <si>
    <r>
      <rPr>
        <b/>
        <sz val="9"/>
        <rFont val="宋体"/>
        <family val="3"/>
        <charset val="134"/>
      </rPr>
      <t>财政收回资金安排</t>
    </r>
  </si>
  <si>
    <r>
      <rPr>
        <b/>
        <sz val="9"/>
        <rFont val="宋体"/>
        <family val="3"/>
        <charset val="134"/>
      </rPr>
      <t>财政债券资金安排</t>
    </r>
  </si>
  <si>
    <r>
      <rPr>
        <b/>
        <sz val="9"/>
        <rFont val="宋体"/>
        <family val="3"/>
        <charset val="134"/>
      </rPr>
      <t>纳入涉农资金整合金额</t>
    </r>
    <r>
      <rPr>
        <b/>
        <sz val="9"/>
        <rFont val="Times New Roman"/>
        <family val="1"/>
      </rPr>
      <t>(</t>
    </r>
    <r>
      <rPr>
        <b/>
        <sz val="9"/>
        <rFont val="宋体"/>
        <family val="3"/>
        <charset val="134"/>
      </rPr>
      <t>中央</t>
    </r>
    <r>
      <rPr>
        <b/>
        <sz val="9"/>
        <rFont val="Times New Roman"/>
        <family val="1"/>
      </rPr>
      <t>66</t>
    </r>
    <r>
      <rPr>
        <b/>
        <sz val="9"/>
        <rFont val="宋体"/>
        <family val="3"/>
        <charset val="134"/>
      </rPr>
      <t>个县）</t>
    </r>
  </si>
  <si>
    <r>
      <rPr>
        <b/>
        <sz val="9"/>
        <rFont val="宋体"/>
        <family val="3"/>
        <charset val="134"/>
      </rPr>
      <t>纳入涉农资金整合金额（省级</t>
    </r>
    <r>
      <rPr>
        <b/>
        <sz val="9"/>
        <rFont val="Times New Roman"/>
        <family val="1"/>
      </rPr>
      <t>88</t>
    </r>
    <r>
      <rPr>
        <b/>
        <sz val="9"/>
        <rFont val="宋体"/>
        <family val="3"/>
        <charset val="134"/>
      </rPr>
      <t>个县）</t>
    </r>
  </si>
  <si>
    <r>
      <rPr>
        <b/>
        <sz val="9"/>
        <rFont val="宋体"/>
        <family val="3"/>
        <charset val="134"/>
      </rPr>
      <t>纳入扶贫资金国库专调部分</t>
    </r>
  </si>
  <si>
    <r>
      <rPr>
        <b/>
        <sz val="9"/>
        <rFont val="宋体"/>
        <family val="3"/>
        <charset val="134"/>
      </rPr>
      <t>纳入三州三区增量资金计算部分</t>
    </r>
  </si>
  <si>
    <r>
      <rPr>
        <b/>
        <sz val="9"/>
        <rFont val="宋体"/>
        <family val="3"/>
        <charset val="134"/>
      </rPr>
      <t>纳入深度贫困地区统计范畴部分</t>
    </r>
  </si>
  <si>
    <r>
      <rPr>
        <b/>
        <sz val="9"/>
        <rFont val="宋体"/>
        <family val="3"/>
        <charset val="134"/>
      </rPr>
      <t>纳入</t>
    </r>
    <r>
      <rPr>
        <b/>
        <sz val="9"/>
        <rFont val="Times New Roman"/>
        <family val="1"/>
      </rPr>
      <t>30</t>
    </r>
    <r>
      <rPr>
        <b/>
        <sz val="9"/>
        <rFont val="宋体"/>
        <family val="3"/>
        <charset val="134"/>
      </rPr>
      <t>件民生实事范畴资金计划</t>
    </r>
  </si>
  <si>
    <r>
      <rPr>
        <b/>
        <sz val="9"/>
        <rFont val="宋体"/>
        <family val="3"/>
        <charset val="134"/>
      </rPr>
      <t>债券资金安排</t>
    </r>
  </si>
  <si>
    <r>
      <rPr>
        <b/>
        <sz val="9"/>
        <rFont val="宋体"/>
        <family val="3"/>
        <charset val="134"/>
      </rPr>
      <t>收回资金安排</t>
    </r>
  </si>
  <si>
    <r>
      <t>2020</t>
    </r>
    <r>
      <rPr>
        <b/>
        <sz val="9"/>
        <rFont val="宋体"/>
        <family val="3"/>
        <charset val="134"/>
      </rPr>
      <t>年第一批水运建设投资计划（地方内河航运项目）</t>
    </r>
    <r>
      <rPr>
        <b/>
        <sz val="9"/>
        <color indexed="10"/>
        <rFont val="宋体"/>
        <family val="3"/>
        <charset val="134"/>
      </rPr>
      <t>港建费</t>
    </r>
  </si>
  <si>
    <r>
      <t>高速公路
（峨眉至汉源高速公路等</t>
    </r>
    <r>
      <rPr>
        <b/>
        <sz val="9"/>
        <rFont val="Times New Roman"/>
        <family val="1"/>
      </rPr>
      <t>6</t>
    </r>
    <r>
      <rPr>
        <b/>
        <sz val="9"/>
        <rFont val="宋体"/>
        <family val="3"/>
        <charset val="134"/>
      </rPr>
      <t>个项目、</t>
    </r>
    <r>
      <rPr>
        <b/>
        <sz val="9"/>
        <rFont val="Times New Roman"/>
        <family val="1"/>
      </rPr>
      <t>773</t>
    </r>
    <r>
      <rPr>
        <b/>
        <sz val="9"/>
        <rFont val="宋体"/>
        <family val="3"/>
        <charset val="134"/>
      </rPr>
      <t>公里）</t>
    </r>
  </si>
  <si>
    <r>
      <t>国省道改造</t>
    </r>
    <r>
      <rPr>
        <b/>
        <sz val="9"/>
        <rFont val="Times New Roman"/>
        <family val="1"/>
      </rPr>
      <t xml:space="preserve">
(17</t>
    </r>
    <r>
      <rPr>
        <b/>
        <sz val="9"/>
        <rFont val="宋体"/>
        <family val="3"/>
        <charset val="134"/>
      </rPr>
      <t>个深度贫困地区项目、</t>
    </r>
    <r>
      <rPr>
        <b/>
        <sz val="9"/>
        <rFont val="Times New Roman"/>
        <family val="1"/>
      </rPr>
      <t>1298</t>
    </r>
    <r>
      <rPr>
        <b/>
        <sz val="9"/>
        <rFont val="宋体"/>
        <family val="3"/>
        <charset val="134"/>
      </rPr>
      <t>公里）</t>
    </r>
  </si>
  <si>
    <r>
      <rPr>
        <b/>
        <sz val="9"/>
        <rFont val="宋体"/>
        <family val="3"/>
        <charset val="134"/>
      </rPr>
      <t>红色旅游公路</t>
    </r>
    <r>
      <rPr>
        <b/>
        <sz val="9"/>
        <rFont val="Times New Roman"/>
        <family val="1"/>
      </rPr>
      <t xml:space="preserve">
</t>
    </r>
    <r>
      <rPr>
        <b/>
        <sz val="9"/>
        <rFont val="宋体"/>
        <family val="3"/>
        <charset val="134"/>
      </rPr>
      <t>（黄猫垭战役遗址红色旅游公路等</t>
    </r>
    <r>
      <rPr>
        <b/>
        <sz val="9"/>
        <rFont val="Times New Roman"/>
        <family val="1"/>
      </rPr>
      <t>5</t>
    </r>
    <r>
      <rPr>
        <b/>
        <sz val="9"/>
        <rFont val="宋体"/>
        <family val="3"/>
        <charset val="134"/>
      </rPr>
      <t>个项目、</t>
    </r>
    <r>
      <rPr>
        <b/>
        <sz val="9"/>
        <rFont val="Times New Roman"/>
        <family val="1"/>
      </rPr>
      <t>144</t>
    </r>
    <r>
      <rPr>
        <b/>
        <sz val="9"/>
        <rFont val="宋体"/>
        <family val="3"/>
        <charset val="134"/>
      </rPr>
      <t>公里）</t>
    </r>
  </si>
  <si>
    <r>
      <rPr>
        <b/>
        <sz val="9"/>
        <rFont val="宋体"/>
        <family val="3"/>
        <charset val="134"/>
      </rPr>
      <t>普通客运站（宜宾客运中心、宜宾县客运站</t>
    </r>
    <r>
      <rPr>
        <b/>
        <sz val="9"/>
        <rFont val="Times New Roman"/>
        <family val="1"/>
      </rPr>
      <t>2</t>
    </r>
    <r>
      <rPr>
        <b/>
        <sz val="9"/>
        <rFont val="宋体"/>
        <family val="3"/>
        <charset val="134"/>
      </rPr>
      <t>个）</t>
    </r>
  </si>
  <si>
    <r>
      <rPr>
        <b/>
        <sz val="9"/>
        <rFont val="宋体"/>
        <family val="3"/>
        <charset val="134"/>
      </rPr>
      <t>综合客运枢纽（宜宾市赵场客运中心</t>
    </r>
    <r>
      <rPr>
        <b/>
        <sz val="9"/>
        <rFont val="Times New Roman"/>
        <family val="1"/>
      </rPr>
      <t>1</t>
    </r>
    <r>
      <rPr>
        <b/>
        <sz val="9"/>
        <rFont val="宋体"/>
        <family val="3"/>
        <charset val="134"/>
      </rPr>
      <t>个）</t>
    </r>
  </si>
  <si>
    <r>
      <t>疏港公路</t>
    </r>
    <r>
      <rPr>
        <b/>
        <sz val="9"/>
        <rFont val="Times New Roman"/>
        <family val="1"/>
      </rPr>
      <t xml:space="preserve">
</t>
    </r>
    <r>
      <rPr>
        <b/>
        <sz val="9"/>
        <rFont val="宋体"/>
        <family val="3"/>
        <charset val="134"/>
      </rPr>
      <t>（自贡至泸州大件公路等</t>
    </r>
    <r>
      <rPr>
        <b/>
        <sz val="9"/>
        <rFont val="Times New Roman"/>
        <family val="1"/>
      </rPr>
      <t>3</t>
    </r>
    <r>
      <rPr>
        <b/>
        <sz val="9"/>
        <rFont val="宋体"/>
        <family val="3"/>
        <charset val="134"/>
      </rPr>
      <t>个项目、</t>
    </r>
    <r>
      <rPr>
        <b/>
        <sz val="9"/>
        <rFont val="Times New Roman"/>
        <family val="1"/>
      </rPr>
      <t>38</t>
    </r>
    <r>
      <rPr>
        <b/>
        <sz val="9"/>
        <rFont val="宋体"/>
        <family val="3"/>
        <charset val="134"/>
      </rPr>
      <t>公里）</t>
    </r>
  </si>
  <si>
    <r>
      <t>地方行业信息化</t>
    </r>
    <r>
      <rPr>
        <b/>
        <sz val="9"/>
        <rFont val="Times New Roman"/>
        <family val="1"/>
      </rPr>
      <t xml:space="preserve">
</t>
    </r>
    <r>
      <rPr>
        <b/>
        <sz val="9"/>
        <rFont val="宋体"/>
        <family val="3"/>
        <charset val="134"/>
      </rPr>
      <t>（省交通运输行政执法综合管理信息系统</t>
    </r>
    <r>
      <rPr>
        <b/>
        <sz val="9"/>
        <rFont val="Times New Roman"/>
        <family val="1"/>
      </rPr>
      <t>1</t>
    </r>
    <r>
      <rPr>
        <b/>
        <sz val="9"/>
        <rFont val="宋体"/>
        <family val="3"/>
        <charset val="134"/>
      </rPr>
      <t>个）</t>
    </r>
  </si>
  <si>
    <r>
      <rPr>
        <b/>
        <sz val="9"/>
        <rFont val="宋体"/>
        <family val="3"/>
        <charset val="134"/>
      </rPr>
      <t>国家区域性公路交通应急装备物资储备中心</t>
    </r>
  </si>
  <si>
    <r>
      <t>农村公路建设</t>
    </r>
    <r>
      <rPr>
        <b/>
        <sz val="9"/>
        <rFont val="Times New Roman"/>
        <family val="1"/>
      </rPr>
      <t xml:space="preserve">
</t>
    </r>
    <r>
      <rPr>
        <b/>
        <sz val="9"/>
        <rFont val="宋体"/>
        <family val="3"/>
        <charset val="134"/>
      </rPr>
      <t>（村道窄路加宽、撤并建制村通硬化路、村道危桥改造、村道安全生命防护和农村公路路网改善等）</t>
    </r>
  </si>
  <si>
    <r>
      <rPr>
        <b/>
        <sz val="9"/>
        <rFont val="宋体"/>
        <family val="3"/>
        <charset val="134"/>
      </rPr>
      <t>林区林场道路</t>
    </r>
  </si>
  <si>
    <r>
      <t>安保工程等三项工程</t>
    </r>
    <r>
      <rPr>
        <b/>
        <sz val="9"/>
        <rFont val="Times New Roman"/>
        <family val="1"/>
      </rPr>
      <t xml:space="preserve">
</t>
    </r>
    <r>
      <rPr>
        <b/>
        <sz val="9"/>
        <rFont val="宋体"/>
        <family val="3"/>
        <charset val="134"/>
      </rPr>
      <t>（生命安全防护工程、公路危桥改造、国省干线公路灾害防治工程、危隧改造等）</t>
    </r>
  </si>
  <si>
    <r>
      <rPr>
        <b/>
        <sz val="9"/>
        <rFont val="宋体"/>
        <family val="3"/>
        <charset val="134"/>
      </rPr>
      <t>国省道服务区</t>
    </r>
  </si>
  <si>
    <r>
      <t>2020</t>
    </r>
    <r>
      <rPr>
        <b/>
        <sz val="9"/>
        <rFont val="宋体"/>
        <family val="3"/>
        <charset val="134"/>
      </rPr>
      <t>年度村道窄路加宽车购税投资建议计划</t>
    </r>
  </si>
  <si>
    <r>
      <t>2020</t>
    </r>
    <r>
      <rPr>
        <b/>
        <sz val="9"/>
        <rFont val="宋体"/>
        <family val="3"/>
        <charset val="134"/>
      </rPr>
      <t>年度撤并建制村通硬化路建设车购税投资计划</t>
    </r>
  </si>
  <si>
    <r>
      <t>2020</t>
    </r>
    <r>
      <rPr>
        <b/>
        <sz val="9"/>
        <rFont val="宋体"/>
        <family val="3"/>
        <charset val="134"/>
      </rPr>
      <t>年度村道危桥改造车购税投资计划</t>
    </r>
  </si>
  <si>
    <r>
      <t>2020</t>
    </r>
    <r>
      <rPr>
        <b/>
        <sz val="9"/>
        <rFont val="宋体"/>
        <family val="3"/>
        <charset val="134"/>
      </rPr>
      <t>年村道公路安全生命防护工程车购税投资计划</t>
    </r>
  </si>
  <si>
    <r>
      <t>2020</t>
    </r>
    <r>
      <rPr>
        <b/>
        <sz val="9"/>
        <rFont val="宋体"/>
        <family val="3"/>
        <charset val="134"/>
      </rPr>
      <t>年国有林场通林下经济节点公路车购税投资计划</t>
    </r>
  </si>
  <si>
    <r>
      <rPr>
        <b/>
        <sz val="9"/>
        <rFont val="宋体"/>
        <family val="3"/>
        <charset val="134"/>
      </rPr>
      <t>生命安全防护工程车购税投资计划</t>
    </r>
  </si>
  <si>
    <r>
      <rPr>
        <b/>
        <sz val="9"/>
        <rFont val="宋体"/>
        <family val="3"/>
        <charset val="134"/>
      </rPr>
      <t>公路危桥改造建设车购税投资计划</t>
    </r>
  </si>
  <si>
    <r>
      <t>2020</t>
    </r>
    <r>
      <rPr>
        <b/>
        <sz val="9"/>
        <rFont val="宋体"/>
        <family val="3"/>
        <charset val="134"/>
      </rPr>
      <t>年度国省干线公路灾害防治工程车购税投计划</t>
    </r>
  </si>
  <si>
    <r>
      <t>2020</t>
    </r>
    <r>
      <rPr>
        <b/>
        <sz val="9"/>
        <rFont val="宋体"/>
        <family val="3"/>
        <charset val="134"/>
      </rPr>
      <t>年隧道提质升级投资计划（普通国省道交通工程与附属设施）</t>
    </r>
  </si>
  <si>
    <r>
      <t>2020</t>
    </r>
    <r>
      <rPr>
        <b/>
        <sz val="9"/>
        <rFont val="宋体"/>
        <family val="3"/>
        <charset val="134"/>
      </rPr>
      <t>年度国省道服务区项目中央车购税投资计划</t>
    </r>
  </si>
  <si>
    <r>
      <t>2020</t>
    </r>
    <r>
      <rPr>
        <b/>
        <sz val="9"/>
        <rFont val="宋体"/>
        <family val="3"/>
        <charset val="134"/>
      </rPr>
      <t>年度交通运输部定点扶贫建设投资建议计划</t>
    </r>
  </si>
  <si>
    <r>
      <rPr>
        <b/>
        <sz val="9"/>
        <rFont val="宋体"/>
        <family val="3"/>
        <charset val="134"/>
      </rPr>
      <t>农村公路路网改善工程</t>
    </r>
  </si>
  <si>
    <t>取消省界收费站</t>
  </si>
  <si>
    <t>林区林场道路</t>
  </si>
  <si>
    <t>安保工程等三项工程（生命安全防护工程、公路危桥改造、国省干线公路灾害防治工程、危隧改造等）</t>
  </si>
  <si>
    <t>国省道服务区</t>
  </si>
  <si>
    <r>
      <rPr>
        <b/>
        <sz val="9"/>
        <rFont val="宋体"/>
        <family val="3"/>
        <charset val="134"/>
      </rPr>
      <t>国省干线公路</t>
    </r>
  </si>
  <si>
    <r>
      <rPr>
        <b/>
        <sz val="9"/>
        <rFont val="宋体"/>
        <family val="3"/>
        <charset val="134"/>
      </rPr>
      <t>县乡道</t>
    </r>
  </si>
  <si>
    <r>
      <rPr>
        <b/>
        <sz val="9"/>
        <rFont val="宋体"/>
        <family val="3"/>
        <charset val="134"/>
      </rPr>
      <t>县乡村公路完善工程</t>
    </r>
  </si>
  <si>
    <r>
      <rPr>
        <b/>
        <sz val="9"/>
        <rFont val="宋体"/>
        <family val="3"/>
        <charset val="134"/>
      </rPr>
      <t>美丽乡村旅游示范公路</t>
    </r>
  </si>
  <si>
    <r>
      <rPr>
        <b/>
        <sz val="9"/>
        <rFont val="宋体"/>
        <family val="3"/>
        <charset val="134"/>
      </rPr>
      <t>全国</t>
    </r>
    <r>
      <rPr>
        <b/>
        <sz val="9"/>
        <rFont val="Times New Roman"/>
        <family val="1"/>
      </rPr>
      <t>“</t>
    </r>
    <r>
      <rPr>
        <b/>
        <sz val="9"/>
        <rFont val="宋体"/>
        <family val="3"/>
        <charset val="134"/>
      </rPr>
      <t>四好农村路</t>
    </r>
    <r>
      <rPr>
        <b/>
        <sz val="9"/>
        <rFont val="Times New Roman"/>
        <family val="1"/>
      </rPr>
      <t>”</t>
    </r>
    <r>
      <rPr>
        <b/>
        <sz val="9"/>
        <rFont val="宋体"/>
        <family val="3"/>
        <charset val="134"/>
      </rPr>
      <t>示范县奖励</t>
    </r>
  </si>
  <si>
    <r>
      <rPr>
        <b/>
        <sz val="9"/>
        <rFont val="宋体"/>
        <family val="3"/>
        <charset val="134"/>
      </rPr>
      <t>乡镇综合运输服务站</t>
    </r>
  </si>
  <si>
    <r>
      <rPr>
        <b/>
        <sz val="9"/>
        <rFont val="宋体"/>
        <family val="3"/>
        <charset val="134"/>
      </rPr>
      <t>金沙江白格堰塞湖受损桥梁灾后恢复重建</t>
    </r>
  </si>
  <si>
    <r>
      <rPr>
        <b/>
        <sz val="9"/>
        <rFont val="宋体"/>
        <family val="3"/>
        <charset val="134"/>
      </rPr>
      <t>凉山州旅游路资源路产业路</t>
    </r>
  </si>
  <si>
    <r>
      <rPr>
        <b/>
        <sz val="10"/>
        <rFont val="宋体"/>
        <family val="3"/>
        <charset val="134"/>
      </rPr>
      <t>成都市</t>
    </r>
  </si>
  <si>
    <r>
      <rPr>
        <sz val="9"/>
        <rFont val="宋体"/>
        <family val="3"/>
        <charset val="134"/>
      </rPr>
      <t>市本级</t>
    </r>
  </si>
  <si>
    <r>
      <rPr>
        <sz val="9"/>
        <rFont val="宋体"/>
        <family val="3"/>
        <charset val="134"/>
      </rPr>
      <t>市本级小计</t>
    </r>
  </si>
  <si>
    <r>
      <rPr>
        <sz val="10"/>
        <color indexed="8"/>
        <rFont val="宋体"/>
        <family val="3"/>
        <charset val="134"/>
      </rPr>
      <t>龙泉驿区</t>
    </r>
  </si>
  <si>
    <r>
      <rPr>
        <sz val="10"/>
        <color indexed="8"/>
        <rFont val="宋体"/>
        <family val="3"/>
        <charset val="134"/>
      </rPr>
      <t>青白江区</t>
    </r>
  </si>
  <si>
    <r>
      <rPr>
        <sz val="10"/>
        <color indexed="8"/>
        <rFont val="宋体"/>
        <family val="3"/>
        <charset val="134"/>
      </rPr>
      <t>新都区</t>
    </r>
  </si>
  <si>
    <r>
      <rPr>
        <sz val="10"/>
        <color indexed="8"/>
        <rFont val="宋体"/>
        <family val="3"/>
        <charset val="134"/>
      </rPr>
      <t>温江区</t>
    </r>
  </si>
  <si>
    <r>
      <rPr>
        <sz val="10"/>
        <color indexed="8"/>
        <rFont val="宋体"/>
        <family val="3"/>
        <charset val="134"/>
      </rPr>
      <t>金堂县</t>
    </r>
  </si>
  <si>
    <r>
      <rPr>
        <sz val="10"/>
        <color indexed="8"/>
        <rFont val="宋体"/>
        <family val="3"/>
        <charset val="134"/>
      </rPr>
      <t>双流县</t>
    </r>
  </si>
  <si>
    <r>
      <rPr>
        <sz val="10"/>
        <color indexed="8"/>
        <rFont val="宋体"/>
        <family val="3"/>
        <charset val="134"/>
      </rPr>
      <t>郫县</t>
    </r>
  </si>
  <si>
    <r>
      <rPr>
        <sz val="10"/>
        <color indexed="8"/>
        <rFont val="宋体"/>
        <family val="3"/>
        <charset val="134"/>
      </rPr>
      <t>大邑县</t>
    </r>
  </si>
  <si>
    <r>
      <rPr>
        <sz val="10"/>
        <color indexed="8"/>
        <rFont val="宋体"/>
        <family val="3"/>
        <charset val="134"/>
      </rPr>
      <t>蒲江县</t>
    </r>
  </si>
  <si>
    <r>
      <rPr>
        <sz val="10"/>
        <color indexed="8"/>
        <rFont val="宋体"/>
        <family val="3"/>
        <charset val="134"/>
      </rPr>
      <t>新津县</t>
    </r>
  </si>
  <si>
    <r>
      <rPr>
        <sz val="10"/>
        <color indexed="8"/>
        <rFont val="宋体"/>
        <family val="3"/>
        <charset val="134"/>
      </rPr>
      <t>都江堰市</t>
    </r>
  </si>
  <si>
    <r>
      <rPr>
        <sz val="10"/>
        <color indexed="8"/>
        <rFont val="宋体"/>
        <family val="3"/>
        <charset val="134"/>
      </rPr>
      <t>彭州市</t>
    </r>
  </si>
  <si>
    <r>
      <rPr>
        <sz val="10"/>
        <color indexed="8"/>
        <rFont val="宋体"/>
        <family val="3"/>
        <charset val="134"/>
      </rPr>
      <t>邛崃市</t>
    </r>
  </si>
  <si>
    <r>
      <rPr>
        <sz val="10"/>
        <color indexed="8"/>
        <rFont val="宋体"/>
        <family val="3"/>
        <charset val="134"/>
      </rPr>
      <t>崇州市</t>
    </r>
  </si>
  <si>
    <r>
      <rPr>
        <sz val="9"/>
        <rFont val="宋体"/>
        <family val="3"/>
        <charset val="134"/>
      </rPr>
      <t>扩权试点县</t>
    </r>
  </si>
  <si>
    <r>
      <rPr>
        <sz val="9"/>
        <color indexed="10"/>
        <rFont val="宋体"/>
        <family val="3"/>
        <charset val="134"/>
      </rPr>
      <t>简阳市</t>
    </r>
  </si>
  <si>
    <r>
      <rPr>
        <b/>
        <sz val="10"/>
        <rFont val="宋体"/>
        <family val="3"/>
        <charset val="134"/>
      </rPr>
      <t>自贡市</t>
    </r>
  </si>
  <si>
    <r>
      <rPr>
        <sz val="9"/>
        <rFont val="宋体"/>
        <family val="3"/>
        <charset val="134"/>
      </rPr>
      <t>大安区</t>
    </r>
  </si>
  <si>
    <r>
      <rPr>
        <sz val="9"/>
        <rFont val="宋体"/>
        <family val="3"/>
        <charset val="134"/>
      </rPr>
      <t>沿滩区</t>
    </r>
  </si>
  <si>
    <r>
      <rPr>
        <sz val="9"/>
        <rFont val="宋体"/>
        <family val="3"/>
        <charset val="134"/>
      </rPr>
      <t>自流井区</t>
    </r>
  </si>
  <si>
    <r>
      <rPr>
        <sz val="9"/>
        <rFont val="宋体"/>
        <family val="3"/>
        <charset val="134"/>
      </rPr>
      <t>贡井区</t>
    </r>
  </si>
  <si>
    <r>
      <rPr>
        <sz val="9"/>
        <color indexed="10"/>
        <rFont val="宋体"/>
        <family val="3"/>
        <charset val="134"/>
      </rPr>
      <t>荣县</t>
    </r>
  </si>
  <si>
    <r>
      <rPr>
        <sz val="9"/>
        <color indexed="10"/>
        <rFont val="宋体"/>
        <family val="3"/>
        <charset val="134"/>
      </rPr>
      <t>富顺县</t>
    </r>
  </si>
  <si>
    <r>
      <rPr>
        <b/>
        <sz val="10"/>
        <rFont val="宋体"/>
        <family val="3"/>
        <charset val="134"/>
      </rPr>
      <t>攀枝花市</t>
    </r>
  </si>
  <si>
    <r>
      <rPr>
        <sz val="10"/>
        <rFont val="宋体"/>
        <family val="3"/>
        <charset val="134"/>
      </rPr>
      <t>东区</t>
    </r>
  </si>
  <si>
    <r>
      <rPr>
        <sz val="10"/>
        <rFont val="宋体"/>
        <family val="3"/>
        <charset val="134"/>
      </rPr>
      <t>西区</t>
    </r>
  </si>
  <si>
    <r>
      <rPr>
        <sz val="10"/>
        <rFont val="宋体"/>
        <family val="3"/>
        <charset val="134"/>
      </rPr>
      <t>仁和区</t>
    </r>
  </si>
  <si>
    <r>
      <rPr>
        <sz val="9"/>
        <color indexed="10"/>
        <rFont val="宋体"/>
        <family val="3"/>
        <charset val="134"/>
      </rPr>
      <t>盐边县</t>
    </r>
  </si>
  <si>
    <r>
      <rPr>
        <sz val="9"/>
        <color indexed="10"/>
        <rFont val="宋体"/>
        <family val="3"/>
        <charset val="134"/>
      </rPr>
      <t>米易县</t>
    </r>
  </si>
  <si>
    <r>
      <rPr>
        <b/>
        <sz val="10"/>
        <rFont val="宋体"/>
        <family val="3"/>
        <charset val="134"/>
      </rPr>
      <t>泸州市</t>
    </r>
  </si>
  <si>
    <r>
      <rPr>
        <sz val="10"/>
        <rFont val="宋体"/>
        <family val="3"/>
        <charset val="134"/>
      </rPr>
      <t>江阳区</t>
    </r>
  </si>
  <si>
    <r>
      <rPr>
        <sz val="10"/>
        <rFont val="宋体"/>
        <family val="3"/>
        <charset val="134"/>
      </rPr>
      <t>纳溪区</t>
    </r>
  </si>
  <si>
    <r>
      <rPr>
        <sz val="10"/>
        <rFont val="宋体"/>
        <family val="3"/>
        <charset val="134"/>
      </rPr>
      <t>龙马潭区</t>
    </r>
  </si>
  <si>
    <r>
      <rPr>
        <sz val="9"/>
        <color indexed="10"/>
        <rFont val="宋体"/>
        <family val="3"/>
        <charset val="134"/>
      </rPr>
      <t>合江县</t>
    </r>
  </si>
  <si>
    <r>
      <rPr>
        <sz val="9"/>
        <color indexed="10"/>
        <rFont val="宋体"/>
        <family val="3"/>
        <charset val="134"/>
      </rPr>
      <t>叙永县</t>
    </r>
  </si>
  <si>
    <r>
      <rPr>
        <sz val="9"/>
        <color indexed="10"/>
        <rFont val="宋体"/>
        <family val="3"/>
        <charset val="134"/>
      </rPr>
      <t>古蔺县</t>
    </r>
  </si>
  <si>
    <r>
      <rPr>
        <sz val="9"/>
        <color indexed="10"/>
        <rFont val="宋体"/>
        <family val="3"/>
        <charset val="134"/>
      </rPr>
      <t>泸县</t>
    </r>
  </si>
  <si>
    <r>
      <rPr>
        <b/>
        <sz val="10"/>
        <rFont val="宋体"/>
        <family val="3"/>
        <charset val="134"/>
      </rPr>
      <t>德阳市</t>
    </r>
  </si>
  <si>
    <r>
      <rPr>
        <sz val="10"/>
        <rFont val="宋体"/>
        <family val="3"/>
        <charset val="134"/>
      </rPr>
      <t>旌阳区</t>
    </r>
  </si>
  <si>
    <r>
      <rPr>
        <sz val="10"/>
        <rFont val="宋体"/>
        <family val="3"/>
        <charset val="134"/>
      </rPr>
      <t>罗江区</t>
    </r>
  </si>
  <si>
    <r>
      <rPr>
        <sz val="9"/>
        <color indexed="10"/>
        <rFont val="宋体"/>
        <family val="3"/>
        <charset val="134"/>
      </rPr>
      <t>什邡市</t>
    </r>
  </si>
  <si>
    <r>
      <rPr>
        <sz val="9"/>
        <color indexed="10"/>
        <rFont val="宋体"/>
        <family val="3"/>
        <charset val="134"/>
      </rPr>
      <t>绵竹市</t>
    </r>
  </si>
  <si>
    <r>
      <rPr>
        <sz val="9"/>
        <color indexed="10"/>
        <rFont val="宋体"/>
        <family val="3"/>
        <charset val="134"/>
      </rPr>
      <t>广汉市</t>
    </r>
  </si>
  <si>
    <r>
      <rPr>
        <sz val="9"/>
        <color indexed="10"/>
        <rFont val="宋体"/>
        <family val="3"/>
        <charset val="134"/>
      </rPr>
      <t>中江县</t>
    </r>
  </si>
  <si>
    <r>
      <rPr>
        <b/>
        <sz val="10"/>
        <rFont val="宋体"/>
        <family val="3"/>
        <charset val="134"/>
      </rPr>
      <t>绵阳市</t>
    </r>
  </si>
  <si>
    <r>
      <rPr>
        <sz val="10"/>
        <rFont val="宋体"/>
        <family val="3"/>
        <charset val="134"/>
      </rPr>
      <t>涪城区</t>
    </r>
  </si>
  <si>
    <r>
      <rPr>
        <sz val="10"/>
        <rFont val="宋体"/>
        <family val="3"/>
        <charset val="134"/>
      </rPr>
      <t>游仙区</t>
    </r>
  </si>
  <si>
    <r>
      <rPr>
        <sz val="10"/>
        <rFont val="宋体"/>
        <family val="3"/>
        <charset val="134"/>
      </rPr>
      <t>安州区</t>
    </r>
  </si>
  <si>
    <r>
      <rPr>
        <sz val="9"/>
        <color indexed="10"/>
        <rFont val="宋体"/>
        <family val="3"/>
        <charset val="134"/>
      </rPr>
      <t>梓潼县</t>
    </r>
  </si>
  <si>
    <r>
      <rPr>
        <sz val="9"/>
        <color indexed="10"/>
        <rFont val="宋体"/>
        <family val="3"/>
        <charset val="134"/>
      </rPr>
      <t>盐亭县</t>
    </r>
  </si>
  <si>
    <r>
      <rPr>
        <sz val="9"/>
        <color indexed="10"/>
        <rFont val="宋体"/>
        <family val="3"/>
        <charset val="134"/>
      </rPr>
      <t>江油市</t>
    </r>
  </si>
  <si>
    <r>
      <rPr>
        <sz val="9"/>
        <color indexed="10"/>
        <rFont val="宋体"/>
        <family val="3"/>
        <charset val="134"/>
      </rPr>
      <t>三台县</t>
    </r>
  </si>
  <si>
    <r>
      <rPr>
        <sz val="9"/>
        <color indexed="10"/>
        <rFont val="宋体"/>
        <family val="3"/>
        <charset val="134"/>
      </rPr>
      <t>北川县</t>
    </r>
  </si>
  <si>
    <r>
      <rPr>
        <sz val="9"/>
        <color indexed="10"/>
        <rFont val="宋体"/>
        <family val="3"/>
        <charset val="134"/>
      </rPr>
      <t>平武县</t>
    </r>
  </si>
  <si>
    <r>
      <rPr>
        <b/>
        <sz val="10"/>
        <rFont val="宋体"/>
        <family val="3"/>
        <charset val="134"/>
      </rPr>
      <t>广元市</t>
    </r>
  </si>
  <si>
    <r>
      <rPr>
        <sz val="10"/>
        <rFont val="宋体"/>
        <family val="3"/>
        <charset val="134"/>
      </rPr>
      <t>利州区</t>
    </r>
  </si>
  <si>
    <r>
      <rPr>
        <sz val="10"/>
        <rFont val="宋体"/>
        <family val="3"/>
        <charset val="134"/>
      </rPr>
      <t>昭化区</t>
    </r>
  </si>
  <si>
    <r>
      <rPr>
        <sz val="10"/>
        <rFont val="宋体"/>
        <family val="3"/>
        <charset val="134"/>
      </rPr>
      <t>朝天区</t>
    </r>
  </si>
  <si>
    <r>
      <rPr>
        <sz val="9"/>
        <color indexed="10"/>
        <rFont val="宋体"/>
        <family val="3"/>
        <charset val="134"/>
      </rPr>
      <t>剑阁县</t>
    </r>
  </si>
  <si>
    <r>
      <rPr>
        <sz val="9"/>
        <color indexed="10"/>
        <rFont val="宋体"/>
        <family val="3"/>
        <charset val="134"/>
      </rPr>
      <t>旺苍县</t>
    </r>
  </si>
  <si>
    <r>
      <rPr>
        <sz val="9"/>
        <color indexed="10"/>
        <rFont val="宋体"/>
        <family val="3"/>
        <charset val="134"/>
      </rPr>
      <t>苍溪县</t>
    </r>
  </si>
  <si>
    <r>
      <rPr>
        <sz val="9"/>
        <color indexed="10"/>
        <rFont val="宋体"/>
        <family val="3"/>
        <charset val="134"/>
      </rPr>
      <t>青川县</t>
    </r>
  </si>
  <si>
    <r>
      <rPr>
        <b/>
        <sz val="10"/>
        <rFont val="宋体"/>
        <family val="3"/>
        <charset val="134"/>
      </rPr>
      <t>遂宁市</t>
    </r>
  </si>
  <si>
    <r>
      <rPr>
        <sz val="10"/>
        <rFont val="宋体"/>
        <family val="3"/>
        <charset val="134"/>
      </rPr>
      <t>船山区</t>
    </r>
  </si>
  <si>
    <r>
      <rPr>
        <sz val="10"/>
        <rFont val="宋体"/>
        <family val="3"/>
        <charset val="134"/>
      </rPr>
      <t>安居区</t>
    </r>
  </si>
  <si>
    <r>
      <rPr>
        <sz val="9"/>
        <color indexed="10"/>
        <rFont val="宋体"/>
        <family val="3"/>
        <charset val="134"/>
      </rPr>
      <t>蓬溪县</t>
    </r>
  </si>
  <si>
    <r>
      <rPr>
        <sz val="9"/>
        <color indexed="10"/>
        <rFont val="宋体"/>
        <family val="3"/>
        <charset val="134"/>
      </rPr>
      <t>大英县</t>
    </r>
  </si>
  <si>
    <r>
      <rPr>
        <sz val="9"/>
        <color indexed="10"/>
        <rFont val="宋体"/>
        <family val="3"/>
        <charset val="134"/>
      </rPr>
      <t>射洪市</t>
    </r>
  </si>
  <si>
    <r>
      <rPr>
        <b/>
        <sz val="10"/>
        <rFont val="宋体"/>
        <family val="3"/>
        <charset val="134"/>
      </rPr>
      <t>内江市</t>
    </r>
  </si>
  <si>
    <r>
      <rPr>
        <sz val="10"/>
        <rFont val="宋体"/>
        <family val="3"/>
        <charset val="134"/>
      </rPr>
      <t>市中区</t>
    </r>
  </si>
  <si>
    <r>
      <rPr>
        <sz val="10"/>
        <rFont val="宋体"/>
        <family val="3"/>
        <charset val="134"/>
      </rPr>
      <t>东兴区</t>
    </r>
  </si>
  <si>
    <r>
      <rPr>
        <sz val="9"/>
        <color indexed="10"/>
        <rFont val="宋体"/>
        <family val="3"/>
        <charset val="134"/>
      </rPr>
      <t>隆昌市</t>
    </r>
  </si>
  <si>
    <r>
      <rPr>
        <sz val="9"/>
        <color indexed="10"/>
        <rFont val="宋体"/>
        <family val="3"/>
        <charset val="134"/>
      </rPr>
      <t>威远县</t>
    </r>
  </si>
  <si>
    <r>
      <rPr>
        <sz val="9"/>
        <color indexed="10"/>
        <rFont val="宋体"/>
        <family val="3"/>
        <charset val="134"/>
      </rPr>
      <t>资中县</t>
    </r>
  </si>
  <si>
    <r>
      <rPr>
        <b/>
        <sz val="10"/>
        <rFont val="宋体"/>
        <family val="3"/>
        <charset val="134"/>
      </rPr>
      <t>乐山市</t>
    </r>
  </si>
  <si>
    <r>
      <rPr>
        <sz val="10"/>
        <rFont val="宋体"/>
        <family val="3"/>
        <charset val="134"/>
      </rPr>
      <t>沙湾区</t>
    </r>
  </si>
  <si>
    <r>
      <rPr>
        <sz val="10"/>
        <rFont val="宋体"/>
        <family val="3"/>
        <charset val="134"/>
      </rPr>
      <t>五通桥区</t>
    </r>
  </si>
  <si>
    <r>
      <rPr>
        <sz val="10"/>
        <rFont val="宋体"/>
        <family val="3"/>
        <charset val="134"/>
      </rPr>
      <t>金口河区</t>
    </r>
  </si>
  <si>
    <r>
      <rPr>
        <sz val="9"/>
        <color indexed="10"/>
        <rFont val="宋体"/>
        <family val="3"/>
        <charset val="134"/>
      </rPr>
      <t>犍为县</t>
    </r>
  </si>
  <si>
    <r>
      <rPr>
        <sz val="9"/>
        <color indexed="10"/>
        <rFont val="宋体"/>
        <family val="3"/>
        <charset val="134"/>
      </rPr>
      <t>井研县</t>
    </r>
  </si>
  <si>
    <r>
      <rPr>
        <sz val="9"/>
        <color indexed="10"/>
        <rFont val="宋体"/>
        <family val="3"/>
        <charset val="134"/>
      </rPr>
      <t>峨眉山市</t>
    </r>
  </si>
  <si>
    <r>
      <rPr>
        <sz val="9"/>
        <color indexed="10"/>
        <rFont val="宋体"/>
        <family val="3"/>
        <charset val="134"/>
      </rPr>
      <t>夹江县</t>
    </r>
  </si>
  <si>
    <r>
      <rPr>
        <sz val="9"/>
        <color indexed="10"/>
        <rFont val="宋体"/>
        <family val="3"/>
        <charset val="134"/>
      </rPr>
      <t>马边县</t>
    </r>
  </si>
  <si>
    <r>
      <rPr>
        <sz val="9"/>
        <color indexed="10"/>
        <rFont val="宋体"/>
        <family val="3"/>
        <charset val="134"/>
      </rPr>
      <t>峨边县</t>
    </r>
  </si>
  <si>
    <r>
      <rPr>
        <sz val="9"/>
        <color indexed="10"/>
        <rFont val="宋体"/>
        <family val="3"/>
        <charset val="134"/>
      </rPr>
      <t>沐川县</t>
    </r>
  </si>
  <si>
    <r>
      <rPr>
        <b/>
        <sz val="10"/>
        <rFont val="宋体"/>
        <family val="3"/>
        <charset val="134"/>
      </rPr>
      <t>南充市</t>
    </r>
  </si>
  <si>
    <r>
      <rPr>
        <sz val="10"/>
        <rFont val="宋体"/>
        <family val="3"/>
        <charset val="134"/>
      </rPr>
      <t>顺庆区</t>
    </r>
  </si>
  <si>
    <r>
      <rPr>
        <sz val="10"/>
        <rFont val="宋体"/>
        <family val="3"/>
        <charset val="134"/>
      </rPr>
      <t>高坪区</t>
    </r>
  </si>
  <si>
    <r>
      <rPr>
        <sz val="10"/>
        <rFont val="宋体"/>
        <family val="3"/>
        <charset val="134"/>
      </rPr>
      <t>嘉陵区</t>
    </r>
  </si>
  <si>
    <r>
      <rPr>
        <sz val="9"/>
        <color indexed="10"/>
        <rFont val="宋体"/>
        <family val="3"/>
        <charset val="134"/>
      </rPr>
      <t>营山县</t>
    </r>
  </si>
  <si>
    <r>
      <rPr>
        <sz val="9"/>
        <color indexed="10"/>
        <rFont val="宋体"/>
        <family val="3"/>
        <charset val="134"/>
      </rPr>
      <t>蓬安县</t>
    </r>
  </si>
  <si>
    <r>
      <rPr>
        <sz val="9"/>
        <color indexed="10"/>
        <rFont val="宋体"/>
        <family val="3"/>
        <charset val="134"/>
      </rPr>
      <t>西充县</t>
    </r>
  </si>
  <si>
    <r>
      <rPr>
        <sz val="9"/>
        <color indexed="10"/>
        <rFont val="宋体"/>
        <family val="3"/>
        <charset val="134"/>
      </rPr>
      <t>南部县</t>
    </r>
  </si>
  <si>
    <r>
      <rPr>
        <sz val="9"/>
        <color indexed="10"/>
        <rFont val="宋体"/>
        <family val="3"/>
        <charset val="134"/>
      </rPr>
      <t>阆中市</t>
    </r>
  </si>
  <si>
    <r>
      <rPr>
        <sz val="9"/>
        <color indexed="10"/>
        <rFont val="宋体"/>
        <family val="3"/>
        <charset val="134"/>
      </rPr>
      <t>仪陇县</t>
    </r>
  </si>
  <si>
    <r>
      <rPr>
        <b/>
        <sz val="9"/>
        <rFont val="宋体"/>
        <family val="3"/>
        <charset val="134"/>
      </rPr>
      <t>宜宾市</t>
    </r>
  </si>
  <si>
    <r>
      <rPr>
        <sz val="10"/>
        <rFont val="宋体"/>
        <family val="3"/>
        <charset val="134"/>
      </rPr>
      <t>翠屏区</t>
    </r>
  </si>
  <si>
    <r>
      <rPr>
        <sz val="10"/>
        <rFont val="宋体"/>
        <family val="3"/>
        <charset val="134"/>
      </rPr>
      <t>南溪区</t>
    </r>
  </si>
  <si>
    <r>
      <rPr>
        <sz val="10"/>
        <rFont val="宋体"/>
        <family val="3"/>
        <charset val="134"/>
      </rPr>
      <t>叙州区</t>
    </r>
  </si>
  <si>
    <r>
      <rPr>
        <sz val="9"/>
        <color indexed="10"/>
        <rFont val="宋体"/>
        <family val="3"/>
        <charset val="134"/>
      </rPr>
      <t>江安县</t>
    </r>
  </si>
  <si>
    <r>
      <rPr>
        <sz val="9"/>
        <color indexed="10"/>
        <rFont val="宋体"/>
        <family val="3"/>
        <charset val="134"/>
      </rPr>
      <t>长宁县</t>
    </r>
  </si>
  <si>
    <r>
      <rPr>
        <sz val="9"/>
        <color indexed="10"/>
        <rFont val="宋体"/>
        <family val="3"/>
        <charset val="134"/>
      </rPr>
      <t>高县</t>
    </r>
  </si>
  <si>
    <r>
      <rPr>
        <sz val="9"/>
        <color indexed="10"/>
        <rFont val="宋体"/>
        <family val="3"/>
        <charset val="134"/>
      </rPr>
      <t>兴文县</t>
    </r>
  </si>
  <si>
    <r>
      <rPr>
        <sz val="9"/>
        <color indexed="10"/>
        <rFont val="宋体"/>
        <family val="3"/>
        <charset val="134"/>
      </rPr>
      <t>筠连县</t>
    </r>
  </si>
  <si>
    <r>
      <rPr>
        <sz val="9"/>
        <color indexed="10"/>
        <rFont val="宋体"/>
        <family val="3"/>
        <charset val="134"/>
      </rPr>
      <t>珙县</t>
    </r>
  </si>
  <si>
    <r>
      <rPr>
        <sz val="9"/>
        <color indexed="10"/>
        <rFont val="宋体"/>
        <family val="3"/>
        <charset val="134"/>
      </rPr>
      <t>屏山县</t>
    </r>
  </si>
  <si>
    <r>
      <rPr>
        <b/>
        <sz val="10"/>
        <rFont val="宋体"/>
        <family val="3"/>
        <charset val="134"/>
      </rPr>
      <t>广安市</t>
    </r>
  </si>
  <si>
    <r>
      <rPr>
        <sz val="10"/>
        <rFont val="宋体"/>
        <family val="3"/>
        <charset val="134"/>
      </rPr>
      <t>广安区</t>
    </r>
  </si>
  <si>
    <r>
      <rPr>
        <sz val="10"/>
        <rFont val="宋体"/>
        <family val="3"/>
        <charset val="134"/>
      </rPr>
      <t>前锋区</t>
    </r>
  </si>
  <si>
    <r>
      <rPr>
        <sz val="9"/>
        <color indexed="10"/>
        <rFont val="宋体"/>
        <family val="3"/>
        <charset val="134"/>
      </rPr>
      <t>武胜县</t>
    </r>
  </si>
  <si>
    <r>
      <rPr>
        <sz val="9"/>
        <color indexed="10"/>
        <rFont val="宋体"/>
        <family val="3"/>
        <charset val="134"/>
      </rPr>
      <t>邻水县</t>
    </r>
  </si>
  <si>
    <r>
      <rPr>
        <sz val="9"/>
        <color indexed="10"/>
        <rFont val="宋体"/>
        <family val="3"/>
        <charset val="134"/>
      </rPr>
      <t>岳池县</t>
    </r>
  </si>
  <si>
    <r>
      <rPr>
        <sz val="9"/>
        <color indexed="10"/>
        <rFont val="宋体"/>
        <family val="3"/>
        <charset val="134"/>
      </rPr>
      <t>华蓥市</t>
    </r>
  </si>
  <si>
    <r>
      <rPr>
        <b/>
        <sz val="10"/>
        <rFont val="宋体"/>
        <family val="3"/>
        <charset val="134"/>
      </rPr>
      <t>达州市</t>
    </r>
  </si>
  <si>
    <r>
      <rPr>
        <sz val="10"/>
        <rFont val="宋体"/>
        <family val="3"/>
        <charset val="134"/>
      </rPr>
      <t>通川区</t>
    </r>
  </si>
  <si>
    <r>
      <rPr>
        <sz val="10"/>
        <rFont val="宋体"/>
        <family val="3"/>
        <charset val="134"/>
      </rPr>
      <t>达川区</t>
    </r>
  </si>
  <si>
    <r>
      <rPr>
        <sz val="9"/>
        <color indexed="10"/>
        <rFont val="宋体"/>
        <family val="3"/>
        <charset val="134"/>
      </rPr>
      <t>万源市</t>
    </r>
  </si>
  <si>
    <r>
      <rPr>
        <sz val="9"/>
        <color indexed="10"/>
        <rFont val="宋体"/>
        <family val="3"/>
        <charset val="134"/>
      </rPr>
      <t>开江县</t>
    </r>
  </si>
  <si>
    <r>
      <rPr>
        <sz val="9"/>
        <color indexed="10"/>
        <rFont val="宋体"/>
        <family val="3"/>
        <charset val="134"/>
      </rPr>
      <t>大竹县</t>
    </r>
  </si>
  <si>
    <r>
      <rPr>
        <sz val="9"/>
        <color indexed="10"/>
        <rFont val="宋体"/>
        <family val="3"/>
        <charset val="134"/>
      </rPr>
      <t>渠县</t>
    </r>
  </si>
  <si>
    <r>
      <rPr>
        <sz val="9"/>
        <color indexed="10"/>
        <rFont val="宋体"/>
        <family val="3"/>
        <charset val="134"/>
      </rPr>
      <t>宣汉县</t>
    </r>
  </si>
  <si>
    <r>
      <rPr>
        <b/>
        <sz val="10"/>
        <rFont val="宋体"/>
        <family val="3"/>
        <charset val="134"/>
      </rPr>
      <t>巴中市</t>
    </r>
  </si>
  <si>
    <r>
      <rPr>
        <sz val="10"/>
        <rFont val="宋体"/>
        <family val="3"/>
        <charset val="134"/>
      </rPr>
      <t>巴州区</t>
    </r>
  </si>
  <si>
    <r>
      <rPr>
        <sz val="10"/>
        <rFont val="宋体"/>
        <family val="3"/>
        <charset val="134"/>
      </rPr>
      <t>恩阳区</t>
    </r>
  </si>
  <si>
    <r>
      <rPr>
        <sz val="9"/>
        <color indexed="10"/>
        <rFont val="宋体"/>
        <family val="3"/>
        <charset val="134"/>
      </rPr>
      <t>南江县</t>
    </r>
  </si>
  <si>
    <r>
      <rPr>
        <sz val="9"/>
        <color indexed="10"/>
        <rFont val="宋体"/>
        <family val="3"/>
        <charset val="134"/>
      </rPr>
      <t>平昌县</t>
    </r>
  </si>
  <si>
    <r>
      <rPr>
        <sz val="9"/>
        <color indexed="10"/>
        <rFont val="宋体"/>
        <family val="3"/>
        <charset val="134"/>
      </rPr>
      <t>通江县</t>
    </r>
  </si>
  <si>
    <r>
      <rPr>
        <b/>
        <sz val="10"/>
        <rFont val="宋体"/>
        <family val="3"/>
        <charset val="134"/>
      </rPr>
      <t>雅安市</t>
    </r>
  </si>
  <si>
    <r>
      <rPr>
        <sz val="10"/>
        <rFont val="宋体"/>
        <family val="3"/>
        <charset val="134"/>
      </rPr>
      <t>雨城区</t>
    </r>
  </si>
  <si>
    <r>
      <rPr>
        <sz val="10"/>
        <rFont val="宋体"/>
        <family val="3"/>
        <charset val="134"/>
      </rPr>
      <t>名山区</t>
    </r>
  </si>
  <si>
    <r>
      <rPr>
        <sz val="9"/>
        <color indexed="10"/>
        <rFont val="宋体"/>
        <family val="3"/>
        <charset val="134"/>
      </rPr>
      <t>汉源县</t>
    </r>
  </si>
  <si>
    <r>
      <rPr>
        <sz val="9"/>
        <color indexed="10"/>
        <rFont val="宋体"/>
        <family val="3"/>
        <charset val="134"/>
      </rPr>
      <t>石棉县</t>
    </r>
  </si>
  <si>
    <r>
      <rPr>
        <sz val="9"/>
        <color indexed="10"/>
        <rFont val="宋体"/>
        <family val="3"/>
        <charset val="134"/>
      </rPr>
      <t>天全县</t>
    </r>
  </si>
  <si>
    <r>
      <rPr>
        <sz val="9"/>
        <color indexed="10"/>
        <rFont val="宋体"/>
        <family val="3"/>
        <charset val="134"/>
      </rPr>
      <t>宝兴县</t>
    </r>
  </si>
  <si>
    <r>
      <rPr>
        <sz val="9"/>
        <color indexed="10"/>
        <rFont val="宋体"/>
        <family val="3"/>
        <charset val="134"/>
      </rPr>
      <t>芦山县</t>
    </r>
  </si>
  <si>
    <r>
      <rPr>
        <sz val="9"/>
        <color indexed="10"/>
        <rFont val="宋体"/>
        <family val="3"/>
        <charset val="134"/>
      </rPr>
      <t>荥经县</t>
    </r>
  </si>
  <si>
    <r>
      <rPr>
        <b/>
        <sz val="10"/>
        <rFont val="宋体"/>
        <family val="3"/>
        <charset val="134"/>
      </rPr>
      <t>眉山市</t>
    </r>
  </si>
  <si>
    <r>
      <rPr>
        <sz val="10"/>
        <rFont val="宋体"/>
        <family val="3"/>
        <charset val="134"/>
      </rPr>
      <t>东坡区</t>
    </r>
  </si>
  <si>
    <r>
      <rPr>
        <sz val="10"/>
        <rFont val="宋体"/>
        <family val="3"/>
        <charset val="134"/>
      </rPr>
      <t>彭山区</t>
    </r>
  </si>
  <si>
    <r>
      <rPr>
        <sz val="9"/>
        <color indexed="10"/>
        <rFont val="宋体"/>
        <family val="3"/>
        <charset val="134"/>
      </rPr>
      <t>仁寿县</t>
    </r>
  </si>
  <si>
    <r>
      <rPr>
        <sz val="9"/>
        <color indexed="10"/>
        <rFont val="宋体"/>
        <family val="3"/>
        <charset val="134"/>
      </rPr>
      <t>洪雅县</t>
    </r>
  </si>
  <si>
    <r>
      <rPr>
        <sz val="9"/>
        <color indexed="10"/>
        <rFont val="宋体"/>
        <family val="3"/>
        <charset val="134"/>
      </rPr>
      <t>丹棱县</t>
    </r>
  </si>
  <si>
    <r>
      <rPr>
        <sz val="9"/>
        <color indexed="10"/>
        <rFont val="宋体"/>
        <family val="3"/>
        <charset val="134"/>
      </rPr>
      <t>青神县</t>
    </r>
  </si>
  <si>
    <r>
      <rPr>
        <b/>
        <sz val="10"/>
        <rFont val="宋体"/>
        <family val="3"/>
        <charset val="134"/>
      </rPr>
      <t>资阳市</t>
    </r>
  </si>
  <si>
    <r>
      <rPr>
        <sz val="10"/>
        <rFont val="宋体"/>
        <family val="3"/>
        <charset val="134"/>
      </rPr>
      <t>雁江区</t>
    </r>
  </si>
  <si>
    <r>
      <rPr>
        <sz val="9"/>
        <color indexed="10"/>
        <rFont val="宋体"/>
        <family val="3"/>
        <charset val="134"/>
      </rPr>
      <t>乐至县</t>
    </r>
  </si>
  <si>
    <r>
      <rPr>
        <sz val="9"/>
        <color indexed="10"/>
        <rFont val="宋体"/>
        <family val="3"/>
        <charset val="134"/>
      </rPr>
      <t>安岳县</t>
    </r>
  </si>
  <si>
    <r>
      <rPr>
        <b/>
        <sz val="10"/>
        <rFont val="宋体"/>
        <family val="3"/>
        <charset val="134"/>
      </rPr>
      <t>甘孜州</t>
    </r>
  </si>
  <si>
    <r>
      <rPr>
        <sz val="9"/>
        <rFont val="宋体"/>
        <family val="3"/>
        <charset val="134"/>
      </rPr>
      <t>州本级</t>
    </r>
  </si>
  <si>
    <r>
      <rPr>
        <sz val="10"/>
        <rFont val="宋体"/>
        <family val="3"/>
        <charset val="134"/>
      </rPr>
      <t>康定市</t>
    </r>
  </si>
  <si>
    <r>
      <rPr>
        <sz val="10"/>
        <rFont val="宋体"/>
        <family val="3"/>
        <charset val="134"/>
      </rPr>
      <t>泸定县</t>
    </r>
  </si>
  <si>
    <r>
      <rPr>
        <sz val="10"/>
        <rFont val="宋体"/>
        <family val="3"/>
        <charset val="134"/>
      </rPr>
      <t>丹巴县</t>
    </r>
  </si>
  <si>
    <r>
      <rPr>
        <sz val="10"/>
        <rFont val="宋体"/>
        <family val="3"/>
        <charset val="134"/>
      </rPr>
      <t>九龙县</t>
    </r>
  </si>
  <si>
    <r>
      <rPr>
        <sz val="10"/>
        <rFont val="宋体"/>
        <family val="3"/>
        <charset val="134"/>
      </rPr>
      <t>雅江县</t>
    </r>
  </si>
  <si>
    <r>
      <rPr>
        <sz val="10"/>
        <rFont val="宋体"/>
        <family val="3"/>
        <charset val="134"/>
      </rPr>
      <t>道孚县</t>
    </r>
  </si>
  <si>
    <r>
      <rPr>
        <sz val="10"/>
        <rFont val="宋体"/>
        <family val="3"/>
        <charset val="134"/>
      </rPr>
      <t>炉霍县</t>
    </r>
  </si>
  <si>
    <r>
      <rPr>
        <sz val="10"/>
        <rFont val="宋体"/>
        <family val="3"/>
        <charset val="134"/>
      </rPr>
      <t>甘孜县</t>
    </r>
  </si>
  <si>
    <r>
      <rPr>
        <sz val="10"/>
        <rFont val="宋体"/>
        <family val="3"/>
        <charset val="134"/>
      </rPr>
      <t>新龙县</t>
    </r>
  </si>
  <si>
    <r>
      <rPr>
        <sz val="10"/>
        <rFont val="宋体"/>
        <family val="3"/>
        <charset val="134"/>
      </rPr>
      <t>德格县</t>
    </r>
  </si>
  <si>
    <r>
      <rPr>
        <sz val="10"/>
        <rFont val="宋体"/>
        <family val="3"/>
        <charset val="134"/>
      </rPr>
      <t>白玉县</t>
    </r>
  </si>
  <si>
    <r>
      <rPr>
        <sz val="10"/>
        <rFont val="宋体"/>
        <family val="3"/>
        <charset val="134"/>
      </rPr>
      <t>石渠县</t>
    </r>
  </si>
  <si>
    <r>
      <rPr>
        <sz val="10"/>
        <rFont val="宋体"/>
        <family val="3"/>
        <charset val="134"/>
      </rPr>
      <t>色达县</t>
    </r>
  </si>
  <si>
    <r>
      <rPr>
        <sz val="10"/>
        <rFont val="宋体"/>
        <family val="3"/>
        <charset val="134"/>
      </rPr>
      <t>理塘县</t>
    </r>
  </si>
  <si>
    <r>
      <rPr>
        <sz val="10"/>
        <rFont val="宋体"/>
        <family val="3"/>
        <charset val="134"/>
      </rPr>
      <t>巴塘县</t>
    </r>
  </si>
  <si>
    <r>
      <rPr>
        <sz val="10"/>
        <rFont val="宋体"/>
        <family val="3"/>
        <charset val="134"/>
      </rPr>
      <t>乡城县</t>
    </r>
  </si>
  <si>
    <r>
      <rPr>
        <sz val="10"/>
        <rFont val="宋体"/>
        <family val="3"/>
        <charset val="134"/>
      </rPr>
      <t>稻城县</t>
    </r>
  </si>
  <si>
    <r>
      <rPr>
        <sz val="10"/>
        <rFont val="宋体"/>
        <family val="3"/>
        <charset val="134"/>
      </rPr>
      <t>得荣县</t>
    </r>
  </si>
  <si>
    <r>
      <rPr>
        <b/>
        <sz val="10"/>
        <rFont val="宋体"/>
        <family val="3"/>
        <charset val="134"/>
      </rPr>
      <t>凉山州</t>
    </r>
  </si>
  <si>
    <r>
      <rPr>
        <sz val="10"/>
        <rFont val="宋体"/>
        <family val="3"/>
        <charset val="134"/>
      </rPr>
      <t>西昌市</t>
    </r>
  </si>
  <si>
    <r>
      <rPr>
        <sz val="10"/>
        <rFont val="宋体"/>
        <family val="3"/>
        <charset val="134"/>
      </rPr>
      <t>木里县</t>
    </r>
  </si>
  <si>
    <r>
      <rPr>
        <sz val="10"/>
        <rFont val="宋体"/>
        <family val="3"/>
        <charset val="134"/>
      </rPr>
      <t>盐源县</t>
    </r>
  </si>
  <si>
    <r>
      <rPr>
        <sz val="10"/>
        <rFont val="宋体"/>
        <family val="3"/>
        <charset val="134"/>
      </rPr>
      <t>德昌县</t>
    </r>
  </si>
  <si>
    <r>
      <rPr>
        <sz val="10"/>
        <rFont val="宋体"/>
        <family val="3"/>
        <charset val="134"/>
      </rPr>
      <t>会理县</t>
    </r>
  </si>
  <si>
    <r>
      <rPr>
        <sz val="10"/>
        <rFont val="宋体"/>
        <family val="3"/>
        <charset val="134"/>
      </rPr>
      <t>会东县</t>
    </r>
  </si>
  <si>
    <r>
      <rPr>
        <sz val="10"/>
        <rFont val="宋体"/>
        <family val="3"/>
        <charset val="134"/>
      </rPr>
      <t>宁南县</t>
    </r>
  </si>
  <si>
    <r>
      <rPr>
        <sz val="10"/>
        <rFont val="宋体"/>
        <family val="3"/>
        <charset val="134"/>
      </rPr>
      <t>普格县</t>
    </r>
  </si>
  <si>
    <r>
      <rPr>
        <sz val="10"/>
        <rFont val="宋体"/>
        <family val="3"/>
        <charset val="134"/>
      </rPr>
      <t>布拖县</t>
    </r>
  </si>
  <si>
    <r>
      <rPr>
        <sz val="10"/>
        <rFont val="宋体"/>
        <family val="3"/>
        <charset val="134"/>
      </rPr>
      <t>金阳县</t>
    </r>
  </si>
  <si>
    <r>
      <rPr>
        <sz val="10"/>
        <rFont val="宋体"/>
        <family val="3"/>
        <charset val="134"/>
      </rPr>
      <t>昭觉县</t>
    </r>
  </si>
  <si>
    <r>
      <rPr>
        <sz val="10"/>
        <rFont val="宋体"/>
        <family val="3"/>
        <charset val="134"/>
      </rPr>
      <t>喜德县</t>
    </r>
  </si>
  <si>
    <r>
      <rPr>
        <sz val="10"/>
        <rFont val="宋体"/>
        <family val="3"/>
        <charset val="134"/>
      </rPr>
      <t>冕宁县</t>
    </r>
  </si>
  <si>
    <r>
      <rPr>
        <sz val="10"/>
        <rFont val="宋体"/>
        <family val="3"/>
        <charset val="134"/>
      </rPr>
      <t>越西县</t>
    </r>
  </si>
  <si>
    <r>
      <rPr>
        <sz val="10"/>
        <rFont val="宋体"/>
        <family val="3"/>
        <charset val="134"/>
      </rPr>
      <t>甘洛县</t>
    </r>
  </si>
  <si>
    <r>
      <rPr>
        <sz val="10"/>
        <rFont val="宋体"/>
        <family val="3"/>
        <charset val="134"/>
      </rPr>
      <t>美姑县</t>
    </r>
  </si>
  <si>
    <r>
      <rPr>
        <sz val="10"/>
        <rFont val="宋体"/>
        <family val="3"/>
        <charset val="134"/>
      </rPr>
      <t>雷波县</t>
    </r>
  </si>
  <si>
    <r>
      <rPr>
        <b/>
        <sz val="10"/>
        <rFont val="宋体"/>
        <family val="3"/>
        <charset val="134"/>
      </rPr>
      <t>阿坝州</t>
    </r>
  </si>
  <si>
    <r>
      <rPr>
        <sz val="10"/>
        <rFont val="宋体"/>
        <family val="3"/>
        <charset val="134"/>
      </rPr>
      <t>汶川县</t>
    </r>
  </si>
  <si>
    <r>
      <rPr>
        <sz val="10"/>
        <rFont val="宋体"/>
        <family val="3"/>
        <charset val="134"/>
      </rPr>
      <t>理县</t>
    </r>
  </si>
  <si>
    <r>
      <rPr>
        <sz val="10"/>
        <rFont val="宋体"/>
        <family val="3"/>
        <charset val="134"/>
      </rPr>
      <t>茂县</t>
    </r>
  </si>
  <si>
    <r>
      <rPr>
        <sz val="10"/>
        <rFont val="宋体"/>
        <family val="3"/>
        <charset val="134"/>
      </rPr>
      <t>松潘县</t>
    </r>
  </si>
  <si>
    <r>
      <rPr>
        <sz val="10"/>
        <rFont val="宋体"/>
        <family val="3"/>
        <charset val="134"/>
      </rPr>
      <t>九寨沟县</t>
    </r>
  </si>
  <si>
    <r>
      <rPr>
        <sz val="10"/>
        <rFont val="宋体"/>
        <family val="3"/>
        <charset val="134"/>
      </rPr>
      <t>金川县</t>
    </r>
  </si>
  <si>
    <r>
      <rPr>
        <sz val="10"/>
        <rFont val="宋体"/>
        <family val="3"/>
        <charset val="134"/>
      </rPr>
      <t>小金县</t>
    </r>
  </si>
  <si>
    <r>
      <rPr>
        <sz val="10"/>
        <rFont val="宋体"/>
        <family val="3"/>
        <charset val="134"/>
      </rPr>
      <t>黑水县</t>
    </r>
  </si>
  <si>
    <r>
      <rPr>
        <sz val="10"/>
        <rFont val="宋体"/>
        <family val="3"/>
        <charset val="134"/>
      </rPr>
      <t>马尔康县</t>
    </r>
  </si>
  <si>
    <r>
      <rPr>
        <sz val="10"/>
        <rFont val="宋体"/>
        <family val="3"/>
        <charset val="134"/>
      </rPr>
      <t>壤塘县</t>
    </r>
  </si>
  <si>
    <r>
      <rPr>
        <sz val="10"/>
        <rFont val="宋体"/>
        <family val="3"/>
        <charset val="134"/>
      </rPr>
      <t>阿坝县</t>
    </r>
  </si>
  <si>
    <r>
      <rPr>
        <sz val="10"/>
        <rFont val="宋体"/>
        <family val="3"/>
        <charset val="134"/>
      </rPr>
      <t>若尔盖县</t>
    </r>
  </si>
  <si>
    <r>
      <rPr>
        <sz val="10"/>
        <rFont val="宋体"/>
        <family val="3"/>
        <charset val="134"/>
      </rPr>
      <t>红原县</t>
    </r>
  </si>
  <si>
    <r>
      <rPr>
        <b/>
        <sz val="10"/>
        <rFont val="宋体"/>
        <family val="3"/>
        <charset val="134"/>
      </rPr>
      <t>四川省交通运输厅</t>
    </r>
  </si>
  <si>
    <r>
      <rPr>
        <b/>
        <sz val="10"/>
        <rFont val="宋体"/>
        <family val="3"/>
        <charset val="134"/>
      </rPr>
      <t>省港投集团</t>
    </r>
  </si>
  <si>
    <r>
      <rPr>
        <b/>
        <sz val="10"/>
        <rFont val="宋体"/>
        <family val="3"/>
        <charset val="134"/>
      </rPr>
      <t>省交投集团</t>
    </r>
  </si>
  <si>
    <r>
      <rPr>
        <b/>
        <sz val="10"/>
        <rFont val="宋体"/>
        <family val="3"/>
        <charset val="134"/>
      </rPr>
      <t>省铁投集团</t>
    </r>
  </si>
  <si>
    <r>
      <t>2020</t>
    </r>
    <r>
      <rPr>
        <sz val="20"/>
        <color indexed="8"/>
        <rFont val="方正小标宋_GBK"/>
        <charset val="134"/>
      </rPr>
      <t>年度第一批中央车购税资金建议安排方案</t>
    </r>
  </si>
  <si>
    <r>
      <t>项目所在</t>
    </r>
    <r>
      <rPr>
        <b/>
        <sz val="12"/>
        <color indexed="8"/>
        <rFont val="Times New Roman"/>
        <family val="1"/>
      </rPr>
      <t xml:space="preserve">
</t>
    </r>
    <r>
      <rPr>
        <b/>
        <sz val="12"/>
        <color indexed="8"/>
        <rFont val="方正仿宋_GBK"/>
        <charset val="134"/>
      </rPr>
      <t>市州</t>
    </r>
  </si>
  <si>
    <r>
      <t>2020</t>
    </r>
    <r>
      <rPr>
        <b/>
        <sz val="12"/>
        <color indexed="8"/>
        <rFont val="方正仿宋_GBK"/>
        <charset val="134"/>
      </rPr>
      <t>年度第一批中央车购税计划（万元）</t>
    </r>
  </si>
  <si>
    <r>
      <t>其中：重点项目计划</t>
    </r>
    <r>
      <rPr>
        <b/>
        <sz val="12"/>
        <color indexed="8"/>
        <rFont val="Times New Roman"/>
        <family val="1"/>
      </rPr>
      <t xml:space="preserve">
</t>
    </r>
    <r>
      <rPr>
        <b/>
        <sz val="12"/>
        <color indexed="8"/>
        <rFont val="方正仿宋_GBK"/>
        <charset val="134"/>
      </rPr>
      <t>（已下达）</t>
    </r>
  </si>
  <si>
    <t>其中：一般公路计划</t>
  </si>
  <si>
    <t>本次建议安排金额</t>
  </si>
  <si>
    <t>农村公路路网改善工程</t>
  </si>
  <si>
    <r>
      <t>取消省界</t>
    </r>
    <r>
      <rPr>
        <b/>
        <sz val="12"/>
        <color indexed="8"/>
        <rFont val="Times New Roman"/>
        <family val="1"/>
      </rPr>
      <t xml:space="preserve">
</t>
    </r>
    <r>
      <rPr>
        <b/>
        <sz val="12"/>
        <color indexed="8"/>
        <rFont val="方正仿宋_GBK"/>
        <charset val="134"/>
      </rPr>
      <t>收费站</t>
    </r>
  </si>
  <si>
    <t>市林业局</t>
    <phoneticPr fontId="19" type="noConversion"/>
  </si>
</sst>
</file>

<file path=xl/styles.xml><?xml version="1.0" encoding="utf-8"?>
<styleSheet xmlns="http://schemas.openxmlformats.org/spreadsheetml/2006/main">
  <numFmts count="5">
    <numFmt numFmtId="176" formatCode="0_ "/>
    <numFmt numFmtId="177" formatCode="0.0000000_ "/>
    <numFmt numFmtId="178" formatCode="\ \ General"/>
    <numFmt numFmtId="179" formatCode="0.00_);[Red]\(0.00\)"/>
    <numFmt numFmtId="180" formatCode="0.00_ "/>
  </numFmts>
  <fonts count="39">
    <font>
      <sz val="12"/>
      <name val="宋体"/>
      <charset val="134"/>
    </font>
    <font>
      <b/>
      <sz val="12"/>
      <color indexed="8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20"/>
      <name val="Times New Roman"/>
      <family val="1"/>
    </font>
    <font>
      <b/>
      <sz val="12"/>
      <color indexed="8"/>
      <name val="方正仿宋_GBK"/>
      <charset val="134"/>
    </font>
    <font>
      <b/>
      <sz val="9"/>
      <name val="宋体"/>
      <family val="3"/>
      <charset val="134"/>
    </font>
    <font>
      <b/>
      <sz val="10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sz val="12"/>
      <name val="黑体"/>
      <family val="3"/>
      <charset val="134"/>
    </font>
    <font>
      <sz val="20"/>
      <name val="方正小标宋简体"/>
      <family val="4"/>
      <charset val="134"/>
    </font>
    <font>
      <b/>
      <sz val="10"/>
      <color indexed="8"/>
      <name val="宋体"/>
      <family val="3"/>
      <charset val="134"/>
    </font>
    <font>
      <b/>
      <sz val="10"/>
      <color indexed="8"/>
      <name val="Times New Roman"/>
      <family val="1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20"/>
      <color indexed="8"/>
      <name val="方正小标宋_GBK"/>
      <charset val="134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color indexed="10"/>
      <name val="宋体"/>
      <family val="3"/>
      <charset val="134"/>
    </font>
    <font>
      <sz val="20"/>
      <name val="方正小标宋_GBK"/>
      <charset val="134"/>
    </font>
    <font>
      <b/>
      <sz val="9"/>
      <color indexed="10"/>
      <name val="宋体"/>
      <family val="3"/>
      <charset val="134"/>
    </font>
    <font>
      <sz val="20"/>
      <color indexed="10"/>
      <name val="方正小标宋简体"/>
      <family val="4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9"/>
      <color rgb="FFFF0000"/>
      <name val="Times New Roman"/>
      <family val="1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宋体"/>
      <family val="3"/>
      <charset val="134"/>
    </font>
    <font>
      <sz val="10"/>
      <color theme="1"/>
      <name val="Times New Roman"/>
      <family val="1"/>
    </font>
    <font>
      <sz val="10"/>
      <color theme="1"/>
      <name val="宋体"/>
      <family val="3"/>
      <charset val="134"/>
    </font>
    <font>
      <sz val="20"/>
      <color theme="1"/>
      <name val="方正小标宋_GBK"/>
      <charset val="134"/>
    </font>
    <font>
      <sz val="20"/>
      <color theme="1"/>
      <name val="Times New Roman"/>
      <family val="1"/>
    </font>
    <font>
      <b/>
      <sz val="12"/>
      <color theme="1"/>
      <name val="方正仿宋_GBK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25" fillId="0" borderId="0">
      <alignment vertical="center"/>
    </xf>
    <xf numFmtId="0" fontId="25" fillId="0" borderId="0"/>
    <xf numFmtId="0" fontId="25" fillId="0" borderId="0"/>
    <xf numFmtId="0" fontId="27" fillId="0" borderId="0">
      <alignment vertical="center"/>
    </xf>
    <xf numFmtId="0" fontId="25" fillId="0" borderId="0"/>
    <xf numFmtId="0" fontId="25" fillId="0" borderId="0"/>
    <xf numFmtId="0" fontId="25" fillId="0" borderId="0">
      <alignment vertical="center"/>
    </xf>
  </cellStyleXfs>
  <cellXfs count="313">
    <xf numFmtId="0" fontId="0" fillId="0" borderId="0" xfId="0" applyAlignment="1">
      <alignment vertical="center"/>
    </xf>
    <xf numFmtId="0" fontId="28" fillId="0" borderId="0" xfId="0" applyFont="1" applyFill="1" applyAlignment="1">
      <alignment vertical="center"/>
    </xf>
    <xf numFmtId="0" fontId="28" fillId="0" borderId="0" xfId="0" applyFont="1" applyFill="1" applyAlignment="1">
      <alignment vertical="center"/>
    </xf>
    <xf numFmtId="0" fontId="29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9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176" fontId="29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6" fontId="3" fillId="3" borderId="0" xfId="0" applyNumberFormat="1" applyFont="1" applyFill="1" applyAlignment="1">
      <alignment horizontal="center" vertical="center"/>
    </xf>
    <xf numFmtId="176" fontId="4" fillId="3" borderId="0" xfId="0" applyNumberFormat="1" applyFont="1" applyFill="1" applyAlignment="1">
      <alignment horizontal="center" vertical="center"/>
    </xf>
    <xf numFmtId="0" fontId="29" fillId="0" borderId="0" xfId="0" applyFont="1" applyFill="1" applyAlignment="1">
      <alignment horizontal="center" vertical="center" wrapText="1"/>
    </xf>
    <xf numFmtId="0" fontId="2" fillId="0" borderId="1" xfId="7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right" vertical="center"/>
    </xf>
    <xf numFmtId="4" fontId="8" fillId="0" borderId="1" xfId="0" applyNumberFormat="1" applyFont="1" applyFill="1" applyBorder="1" applyAlignment="1">
      <alignment horizontal="center" vertical="center"/>
    </xf>
    <xf numFmtId="4" fontId="8" fillId="4" borderId="1" xfId="0" applyNumberFormat="1" applyFont="1" applyFill="1" applyBorder="1" applyAlignment="1">
      <alignment horizontal="right" vertical="center"/>
    </xf>
    <xf numFmtId="4" fontId="8" fillId="4" borderId="1" xfId="0" applyNumberFormat="1" applyFont="1" applyFill="1" applyBorder="1" applyAlignment="1">
      <alignment horizontal="center" vertical="center"/>
    </xf>
    <xf numFmtId="4" fontId="8" fillId="4" borderId="1" xfId="0" applyNumberFormat="1" applyFont="1" applyFill="1" applyBorder="1" applyAlignment="1">
      <alignment horizontal="right" vertical="center" shrinkToFit="1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left" vertical="center"/>
    </xf>
    <xf numFmtId="4" fontId="10" fillId="0" borderId="1" xfId="0" applyNumberFormat="1" applyFont="1" applyFill="1" applyBorder="1" applyAlignment="1">
      <alignment horizontal="right" vertical="center"/>
    </xf>
    <xf numFmtId="4" fontId="10" fillId="0" borderId="1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right" vertical="center" shrinkToFit="1"/>
    </xf>
    <xf numFmtId="0" fontId="11" fillId="0" borderId="1" xfId="0" applyFont="1" applyFill="1" applyBorder="1" applyAlignment="1">
      <alignment horizontal="left" vertical="center" shrinkToFit="1"/>
    </xf>
    <xf numFmtId="0" fontId="30" fillId="0" borderId="1" xfId="0" applyNumberFormat="1" applyFont="1" applyFill="1" applyBorder="1" applyAlignment="1">
      <alignment horizontal="left" vertical="center"/>
    </xf>
    <xf numFmtId="0" fontId="30" fillId="0" borderId="1" xfId="0" applyNumberFormat="1" applyFont="1" applyFill="1" applyBorder="1" applyAlignment="1">
      <alignment horizontal="left" vertical="center"/>
    </xf>
    <xf numFmtId="4" fontId="10" fillId="4" borderId="1" xfId="0" applyNumberFormat="1" applyFont="1" applyFill="1" applyBorder="1" applyAlignment="1">
      <alignment horizontal="right" vertical="center"/>
    </xf>
    <xf numFmtId="4" fontId="10" fillId="4" borderId="1" xfId="0" applyNumberFormat="1" applyFont="1" applyFill="1" applyBorder="1" applyAlignment="1">
      <alignment horizontal="center" vertical="center"/>
    </xf>
    <xf numFmtId="4" fontId="10" fillId="4" borderId="1" xfId="0" applyNumberFormat="1" applyFont="1" applyFill="1" applyBorder="1" applyAlignment="1">
      <alignment horizontal="right" vertical="center" shrinkToFit="1"/>
    </xf>
    <xf numFmtId="0" fontId="10" fillId="0" borderId="1" xfId="0" applyFont="1" applyFill="1" applyBorder="1" applyAlignment="1">
      <alignment horizontal="left" vertical="center" shrinkToFit="1"/>
    </xf>
    <xf numFmtId="0" fontId="2" fillId="0" borderId="3" xfId="7" applyNumberFormat="1" applyFont="1" applyFill="1" applyBorder="1" applyAlignment="1">
      <alignment horizontal="center" vertical="center" wrapText="1"/>
    </xf>
    <xf numFmtId="4" fontId="8" fillId="0" borderId="3" xfId="0" applyNumberFormat="1" applyFont="1" applyFill="1" applyBorder="1" applyAlignment="1">
      <alignment horizontal="right" vertical="center"/>
    </xf>
    <xf numFmtId="4" fontId="8" fillId="4" borderId="3" xfId="0" applyNumberFormat="1" applyFont="1" applyFill="1" applyBorder="1" applyAlignment="1">
      <alignment horizontal="right" vertical="center" shrinkToFit="1"/>
    </xf>
    <xf numFmtId="4" fontId="10" fillId="4" borderId="3" xfId="0" applyNumberFormat="1" applyFont="1" applyFill="1" applyBorder="1" applyAlignment="1">
      <alignment horizontal="right" vertical="center" shrinkToFit="1"/>
    </xf>
    <xf numFmtId="176" fontId="29" fillId="0" borderId="1" xfId="0" applyNumberFormat="1" applyFont="1" applyFill="1" applyBorder="1" applyAlignment="1">
      <alignment horizontal="center" vertical="center"/>
    </xf>
    <xf numFmtId="176" fontId="8" fillId="0" borderId="4" xfId="0" applyNumberFormat="1" applyFont="1" applyFill="1" applyBorder="1" applyAlignment="1">
      <alignment horizontal="center" vertical="center"/>
    </xf>
    <xf numFmtId="176" fontId="8" fillId="5" borderId="1" xfId="0" applyNumberFormat="1" applyFont="1" applyFill="1" applyBorder="1" applyAlignment="1">
      <alignment horizontal="center" vertical="center"/>
    </xf>
    <xf numFmtId="176" fontId="29" fillId="0" borderId="1" xfId="0" applyNumberFormat="1" applyFont="1" applyFill="1" applyBorder="1" applyAlignment="1">
      <alignment horizontal="center" vertical="center" shrinkToFit="1"/>
    </xf>
    <xf numFmtId="176" fontId="8" fillId="4" borderId="4" xfId="0" applyNumberFormat="1" applyFont="1" applyFill="1" applyBorder="1" applyAlignment="1">
      <alignment horizontal="center" vertical="center"/>
    </xf>
    <xf numFmtId="176" fontId="8" fillId="3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shrinkToFit="1"/>
    </xf>
    <xf numFmtId="176" fontId="8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right" vertical="center"/>
    </xf>
    <xf numFmtId="176" fontId="10" fillId="4" borderId="4" xfId="0" applyNumberFormat="1" applyFont="1" applyFill="1" applyBorder="1" applyAlignment="1">
      <alignment horizontal="center" vertical="center"/>
    </xf>
    <xf numFmtId="176" fontId="10" fillId="3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right" vertical="center"/>
    </xf>
    <xf numFmtId="176" fontId="2" fillId="3" borderId="1" xfId="7" applyNumberFormat="1" applyFont="1" applyFill="1" applyBorder="1" applyAlignment="1">
      <alignment horizontal="center" vertical="center" wrapText="1"/>
    </xf>
    <xf numFmtId="176" fontId="10" fillId="3" borderId="1" xfId="0" applyNumberFormat="1" applyFont="1" applyFill="1" applyBorder="1" applyAlignment="1">
      <alignment horizontal="center" vertical="center"/>
    </xf>
    <xf numFmtId="176" fontId="8" fillId="3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9" fillId="3" borderId="1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 wrapText="1"/>
    </xf>
    <xf numFmtId="176" fontId="8" fillId="5" borderId="1" xfId="0" applyNumberFormat="1" applyFont="1" applyFill="1" applyBorder="1" applyAlignment="1">
      <alignment horizontal="center" vertical="center"/>
    </xf>
    <xf numFmtId="0" fontId="29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vertical="center"/>
    </xf>
    <xf numFmtId="4" fontId="2" fillId="4" borderId="1" xfId="0" applyNumberFormat="1" applyFont="1" applyFill="1" applyBorder="1" applyAlignment="1">
      <alignment horizontal="right" vertical="center"/>
    </xf>
    <xf numFmtId="4" fontId="2" fillId="4" borderId="1" xfId="0" applyNumberFormat="1" applyFont="1" applyFill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right" vertical="center" shrinkToFit="1"/>
    </xf>
    <xf numFmtId="4" fontId="2" fillId="4" borderId="3" xfId="0" applyNumberFormat="1" applyFont="1" applyFill="1" applyBorder="1" applyAlignment="1">
      <alignment horizontal="right" vertical="center" shrinkToFit="1"/>
    </xf>
    <xf numFmtId="176" fontId="2" fillId="4" borderId="4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right" vertical="center"/>
    </xf>
    <xf numFmtId="176" fontId="8" fillId="4" borderId="1" xfId="0" applyNumberFormat="1" applyFont="1" applyFill="1" applyBorder="1" applyAlignment="1">
      <alignment horizontal="center" vertical="center"/>
    </xf>
    <xf numFmtId="176" fontId="8" fillId="4" borderId="1" xfId="0" applyNumberFormat="1" applyFont="1" applyFill="1" applyBorder="1" applyAlignment="1">
      <alignment horizontal="right" vertical="center"/>
    </xf>
    <xf numFmtId="176" fontId="29" fillId="0" borderId="5" xfId="0" applyNumberFormat="1" applyFont="1" applyFill="1" applyBorder="1" applyAlignment="1">
      <alignment horizontal="center" vertical="center" shrinkToFit="1"/>
    </xf>
    <xf numFmtId="176" fontId="29" fillId="0" borderId="5" xfId="0" applyNumberFormat="1" applyFont="1" applyFill="1" applyBorder="1" applyAlignment="1">
      <alignment horizontal="center" vertical="center"/>
    </xf>
    <xf numFmtId="176" fontId="8" fillId="3" borderId="5" xfId="0" applyNumberFormat="1" applyFont="1" applyFill="1" applyBorder="1" applyAlignment="1">
      <alignment horizontal="center" vertical="center"/>
    </xf>
    <xf numFmtId="176" fontId="29" fillId="0" borderId="1" xfId="0" applyNumberFormat="1" applyFont="1" applyFill="1" applyBorder="1" applyAlignment="1">
      <alignment horizontal="right" vertical="center"/>
    </xf>
    <xf numFmtId="176" fontId="10" fillId="4" borderId="1" xfId="0" applyNumberFormat="1" applyFont="1" applyFill="1" applyBorder="1" applyAlignment="1">
      <alignment horizontal="center" vertical="center"/>
    </xf>
    <xf numFmtId="176" fontId="10" fillId="3" borderId="5" xfId="0" applyNumberFormat="1" applyFont="1" applyFill="1" applyBorder="1" applyAlignment="1">
      <alignment horizontal="center" vertical="center"/>
    </xf>
    <xf numFmtId="176" fontId="9" fillId="4" borderId="1" xfId="0" applyNumberFormat="1" applyFont="1" applyFill="1" applyBorder="1" applyAlignment="1">
      <alignment horizontal="center" vertical="center"/>
    </xf>
    <xf numFmtId="176" fontId="8" fillId="4" borderId="1" xfId="0" applyNumberFormat="1" applyFont="1" applyFill="1" applyBorder="1" applyAlignment="1">
      <alignment horizontal="center" vertical="center"/>
    </xf>
    <xf numFmtId="176" fontId="8" fillId="4" borderId="1" xfId="0" applyNumberFormat="1" applyFont="1" applyFill="1" applyBorder="1" applyAlignment="1">
      <alignment vertical="center"/>
    </xf>
    <xf numFmtId="176" fontId="9" fillId="3" borderId="5" xfId="0" applyNumberFormat="1" applyFont="1" applyFill="1" applyBorder="1" applyAlignment="1">
      <alignment horizontal="center" vertical="center"/>
    </xf>
    <xf numFmtId="176" fontId="8" fillId="3" borderId="5" xfId="0" applyNumberFormat="1" applyFont="1" applyFill="1" applyBorder="1" applyAlignment="1">
      <alignment horizontal="center" vertical="center"/>
    </xf>
    <xf numFmtId="176" fontId="2" fillId="4" borderId="1" xfId="0" applyNumberFormat="1" applyFont="1" applyFill="1" applyBorder="1" applyAlignment="1">
      <alignment horizontal="center" vertical="center"/>
    </xf>
    <xf numFmtId="176" fontId="2" fillId="3" borderId="5" xfId="0" applyNumberFormat="1" applyFont="1" applyFill="1" applyBorder="1" applyAlignment="1">
      <alignment horizontal="center" vertical="center"/>
    </xf>
    <xf numFmtId="0" fontId="29" fillId="0" borderId="6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8" fillId="5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176" fontId="8" fillId="0" borderId="3" xfId="0" applyNumberFormat="1" applyFont="1" applyFill="1" applyBorder="1" applyAlignment="1">
      <alignment horizontal="center" vertical="center"/>
    </xf>
    <xf numFmtId="176" fontId="2" fillId="5" borderId="2" xfId="7" applyNumberFormat="1" applyFont="1" applyFill="1" applyBorder="1" applyAlignment="1">
      <alignment horizontal="center" vertical="center" wrapText="1"/>
    </xf>
    <xf numFmtId="176" fontId="8" fillId="5" borderId="2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176" fontId="2" fillId="5" borderId="2" xfId="0" applyNumberFormat="1" applyFont="1" applyFill="1" applyBorder="1" applyAlignment="1">
      <alignment horizontal="center" vertical="center"/>
    </xf>
    <xf numFmtId="176" fontId="8" fillId="0" borderId="5" xfId="0" applyNumberFormat="1" applyFont="1" applyFill="1" applyBorder="1" applyAlignment="1">
      <alignment horizontal="center" vertical="center"/>
    </xf>
    <xf numFmtId="176" fontId="8" fillId="0" borderId="6" xfId="0" applyNumberFormat="1" applyFont="1" applyFill="1" applyBorder="1" applyAlignment="1">
      <alignment horizontal="center" vertical="center"/>
    </xf>
    <xf numFmtId="176" fontId="8" fillId="5" borderId="7" xfId="0" applyNumberFormat="1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3" fillId="2" borderId="0" xfId="7" applyFont="1" applyFill="1" applyBorder="1" applyAlignment="1">
      <alignment horizontal="center" vertical="center" wrapText="1"/>
    </xf>
    <xf numFmtId="0" fontId="7" fillId="2" borderId="0" xfId="7" applyNumberFormat="1" applyFont="1" applyFill="1" applyBorder="1" applyAlignment="1">
      <alignment horizontal="left" vertical="center" wrapText="1"/>
    </xf>
    <xf numFmtId="0" fontId="13" fillId="2" borderId="8" xfId="7" applyFont="1" applyFill="1" applyBorder="1" applyAlignment="1">
      <alignment horizontal="left" vertical="center" wrapText="1"/>
    </xf>
    <xf numFmtId="0" fontId="7" fillId="2" borderId="1" xfId="7" applyNumberFormat="1" applyFont="1" applyFill="1" applyBorder="1" applyAlignment="1">
      <alignment horizontal="center" vertical="center" wrapText="1"/>
    </xf>
    <xf numFmtId="0" fontId="7" fillId="2" borderId="9" xfId="7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left" vertical="center"/>
    </xf>
    <xf numFmtId="4" fontId="10" fillId="2" borderId="1" xfId="0" applyNumberFormat="1" applyFont="1" applyFill="1" applyBorder="1" applyAlignment="1">
      <alignment horizontal="right" vertical="center"/>
    </xf>
    <xf numFmtId="0" fontId="7" fillId="2" borderId="1" xfId="0" applyNumberFormat="1" applyFont="1" applyFill="1" applyBorder="1" applyAlignment="1">
      <alignment horizontal="left" vertical="center"/>
    </xf>
    <xf numFmtId="0" fontId="7" fillId="2" borderId="1" xfId="0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horizontal="left" vertical="center" wrapText="1"/>
    </xf>
    <xf numFmtId="0" fontId="32" fillId="0" borderId="1" xfId="0" applyFont="1" applyFill="1" applyBorder="1" applyAlignment="1">
      <alignment horizontal="left" vertical="center" wrapText="1"/>
    </xf>
    <xf numFmtId="0" fontId="33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7" fontId="3" fillId="2" borderId="0" xfId="0" applyNumberFormat="1" applyFont="1" applyFill="1" applyAlignment="1">
      <alignment horizontal="center" vertical="center"/>
    </xf>
    <xf numFmtId="177" fontId="13" fillId="2" borderId="0" xfId="7" applyNumberFormat="1" applyFont="1" applyFill="1" applyBorder="1" applyAlignment="1">
      <alignment horizontal="center" vertical="center" wrapText="1"/>
    </xf>
    <xf numFmtId="0" fontId="13" fillId="2" borderId="8" xfId="7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177" fontId="7" fillId="2" borderId="1" xfId="7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/>
    </xf>
    <xf numFmtId="177" fontId="10" fillId="2" borderId="1" xfId="0" applyNumberFormat="1" applyFont="1" applyFill="1" applyBorder="1" applyAlignment="1">
      <alignment horizontal="right" vertical="center"/>
    </xf>
    <xf numFmtId="178" fontId="3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vertical="center"/>
    </xf>
    <xf numFmtId="0" fontId="34" fillId="3" borderId="0" xfId="0" applyFont="1" applyFill="1" applyAlignment="1">
      <alignment vertical="center"/>
    </xf>
    <xf numFmtId="0" fontId="32" fillId="3" borderId="0" xfId="0" applyFont="1" applyFill="1" applyAlignment="1">
      <alignment vertical="center"/>
    </xf>
    <xf numFmtId="0" fontId="29" fillId="3" borderId="0" xfId="0" applyFont="1" applyFill="1" applyAlignment="1">
      <alignment horizontal="center" vertical="center"/>
    </xf>
    <xf numFmtId="0" fontId="29" fillId="3" borderId="0" xfId="0" applyFont="1" applyFill="1" applyAlignment="1">
      <alignment horizontal="left" vertical="center"/>
    </xf>
    <xf numFmtId="0" fontId="29" fillId="3" borderId="0" xfId="0" applyFont="1" applyFill="1" applyAlignment="1">
      <alignment vertical="center"/>
    </xf>
    <xf numFmtId="176" fontId="29" fillId="3" borderId="0" xfId="0" applyNumberFormat="1" applyFont="1" applyFill="1" applyAlignment="1">
      <alignment horizontal="center" vertical="center"/>
    </xf>
    <xf numFmtId="176" fontId="28" fillId="3" borderId="0" xfId="0" applyNumberFormat="1" applyFont="1" applyFill="1" applyAlignment="1">
      <alignment horizontal="center" vertical="center"/>
    </xf>
    <xf numFmtId="0" fontId="29" fillId="3" borderId="0" xfId="0" applyFont="1" applyFill="1" applyAlignment="1">
      <alignment horizontal="center" vertical="center" wrapText="1"/>
    </xf>
    <xf numFmtId="0" fontId="28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33" fillId="3" borderId="1" xfId="7" applyNumberFormat="1" applyFont="1" applyFill="1" applyBorder="1" applyAlignment="1">
      <alignment horizontal="center" vertical="center" wrapText="1"/>
    </xf>
    <xf numFmtId="0" fontId="32" fillId="3" borderId="1" xfId="7" applyNumberFormat="1" applyFont="1" applyFill="1" applyBorder="1" applyAlignment="1">
      <alignment horizontal="center" vertical="center" wrapText="1"/>
    </xf>
    <xf numFmtId="0" fontId="33" fillId="3" borderId="1" xfId="0" applyFont="1" applyFill="1" applyBorder="1" applyAlignment="1">
      <alignment horizontal="center" vertical="center"/>
    </xf>
    <xf numFmtId="0" fontId="32" fillId="3" borderId="1" xfId="0" applyFont="1" applyFill="1" applyBorder="1" applyAlignment="1">
      <alignment horizontal="center" vertical="center"/>
    </xf>
    <xf numFmtId="0" fontId="32" fillId="3" borderId="1" xfId="0" applyFont="1" applyFill="1" applyBorder="1" applyAlignment="1">
      <alignment horizontal="center" vertical="center"/>
    </xf>
    <xf numFmtId="4" fontId="32" fillId="3" borderId="1" xfId="0" applyNumberFormat="1" applyFont="1" applyFill="1" applyBorder="1" applyAlignment="1">
      <alignment horizontal="center" vertical="center"/>
    </xf>
    <xf numFmtId="0" fontId="35" fillId="3" borderId="1" xfId="0" applyNumberFormat="1" applyFont="1" applyFill="1" applyBorder="1" applyAlignment="1">
      <alignment horizontal="left" vertical="center"/>
    </xf>
    <xf numFmtId="4" fontId="34" fillId="3" borderId="1" xfId="0" applyNumberFormat="1" applyFont="1" applyFill="1" applyBorder="1" applyAlignment="1">
      <alignment horizontal="right" vertical="center"/>
    </xf>
    <xf numFmtId="4" fontId="34" fillId="3" borderId="1" xfId="0" applyNumberFormat="1" applyFont="1" applyFill="1" applyBorder="1" applyAlignment="1">
      <alignment horizontal="center" vertical="center"/>
    </xf>
    <xf numFmtId="4" fontId="34" fillId="3" borderId="1" xfId="0" applyNumberFormat="1" applyFont="1" applyFill="1" applyBorder="1" applyAlignment="1">
      <alignment horizontal="right" vertical="center" shrinkToFit="1"/>
    </xf>
    <xf numFmtId="0" fontId="35" fillId="3" borderId="1" xfId="0" applyFont="1" applyFill="1" applyBorder="1" applyAlignment="1">
      <alignment horizontal="left" vertical="center" shrinkToFit="1"/>
    </xf>
    <xf numFmtId="0" fontId="32" fillId="3" borderId="3" xfId="7" applyNumberFormat="1" applyFont="1" applyFill="1" applyBorder="1" applyAlignment="1">
      <alignment horizontal="center" vertical="center" wrapText="1"/>
    </xf>
    <xf numFmtId="0" fontId="33" fillId="3" borderId="3" xfId="7" applyNumberFormat="1" applyFont="1" applyFill="1" applyBorder="1" applyAlignment="1">
      <alignment horizontal="center" vertical="center" wrapText="1"/>
    </xf>
    <xf numFmtId="0" fontId="33" fillId="3" borderId="1" xfId="0" applyFont="1" applyFill="1" applyBorder="1" applyAlignment="1">
      <alignment horizontal="center" vertical="center" wrapText="1"/>
    </xf>
    <xf numFmtId="176" fontId="33" fillId="3" borderId="1" xfId="0" applyNumberFormat="1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 wrapText="1"/>
    </xf>
    <xf numFmtId="176" fontId="32" fillId="3" borderId="1" xfId="7" applyNumberFormat="1" applyFont="1" applyFill="1" applyBorder="1" applyAlignment="1">
      <alignment horizontal="center" vertical="center" wrapText="1"/>
    </xf>
    <xf numFmtId="176" fontId="33" fillId="3" borderId="1" xfId="7" applyNumberFormat="1" applyFont="1" applyFill="1" applyBorder="1" applyAlignment="1">
      <alignment horizontal="center" vertical="center" wrapText="1"/>
    </xf>
    <xf numFmtId="176" fontId="32" fillId="3" borderId="1" xfId="0" applyNumberFormat="1" applyFont="1" applyFill="1" applyBorder="1" applyAlignment="1">
      <alignment horizontal="center" vertical="center"/>
    </xf>
    <xf numFmtId="176" fontId="32" fillId="3" borderId="1" xfId="0" applyNumberFormat="1" applyFont="1" applyFill="1" applyBorder="1" applyAlignment="1">
      <alignment horizontal="center" vertical="center" shrinkToFit="1"/>
    </xf>
    <xf numFmtId="176" fontId="34" fillId="3" borderId="1" xfId="0" applyNumberFormat="1" applyFont="1" applyFill="1" applyBorder="1" applyAlignment="1">
      <alignment horizontal="center" vertical="center"/>
    </xf>
    <xf numFmtId="0" fontId="32" fillId="3" borderId="1" xfId="0" applyNumberFormat="1" applyFont="1" applyFill="1" applyBorder="1" applyAlignment="1">
      <alignment horizontal="center" vertical="center"/>
    </xf>
    <xf numFmtId="0" fontId="32" fillId="3" borderId="3" xfId="0" applyFont="1" applyFill="1" applyBorder="1" applyAlignment="1">
      <alignment horizontal="center" vertical="center" wrapText="1"/>
    </xf>
    <xf numFmtId="0" fontId="33" fillId="3" borderId="1" xfId="0" applyFont="1" applyFill="1" applyBorder="1" applyAlignment="1">
      <alignment horizontal="center" vertical="center" wrapText="1"/>
    </xf>
    <xf numFmtId="0" fontId="32" fillId="3" borderId="0" xfId="0" applyFont="1" applyFill="1" applyAlignment="1">
      <alignment vertical="center"/>
    </xf>
    <xf numFmtId="0" fontId="34" fillId="3" borderId="0" xfId="0" applyNumberFormat="1" applyFont="1" applyFill="1" applyBorder="1" applyAlignment="1">
      <alignment horizontal="center" vertical="center"/>
    </xf>
    <xf numFmtId="0" fontId="35" fillId="3" borderId="0" xfId="0" applyNumberFormat="1" applyFont="1" applyFill="1" applyBorder="1" applyAlignment="1">
      <alignment horizontal="left" vertical="center"/>
    </xf>
    <xf numFmtId="4" fontId="34" fillId="3" borderId="0" xfId="0" applyNumberFormat="1" applyFont="1" applyFill="1" applyBorder="1" applyAlignment="1">
      <alignment horizontal="right" vertical="center"/>
    </xf>
    <xf numFmtId="4" fontId="34" fillId="3" borderId="0" xfId="0" applyNumberFormat="1" applyFont="1" applyFill="1" applyBorder="1" applyAlignment="1">
      <alignment horizontal="center" vertical="center"/>
    </xf>
    <xf numFmtId="4" fontId="34" fillId="3" borderId="0" xfId="0" applyNumberFormat="1" applyFont="1" applyFill="1" applyBorder="1" applyAlignment="1">
      <alignment horizontal="right" vertical="center" shrinkToFit="1"/>
    </xf>
    <xf numFmtId="4" fontId="32" fillId="3" borderId="0" xfId="0" applyNumberFormat="1" applyFont="1" applyFill="1" applyBorder="1" applyAlignment="1">
      <alignment horizontal="center" vertical="center"/>
    </xf>
    <xf numFmtId="176" fontId="32" fillId="3" borderId="0" xfId="0" applyNumberFormat="1" applyFont="1" applyFill="1" applyBorder="1" applyAlignment="1">
      <alignment horizontal="center" vertical="center"/>
    </xf>
    <xf numFmtId="176" fontId="32" fillId="3" borderId="0" xfId="0" applyNumberFormat="1" applyFont="1" applyFill="1" applyBorder="1" applyAlignment="1">
      <alignment horizontal="center" vertical="center" shrinkToFit="1"/>
    </xf>
    <xf numFmtId="176" fontId="34" fillId="3" borderId="0" xfId="0" applyNumberFormat="1" applyFont="1" applyFill="1" applyBorder="1" applyAlignment="1">
      <alignment horizontal="center" vertical="center"/>
    </xf>
    <xf numFmtId="0" fontId="32" fillId="3" borderId="0" xfId="0" applyFont="1" applyFill="1" applyBorder="1" applyAlignment="1">
      <alignment horizontal="center" vertical="center" wrapText="1"/>
    </xf>
    <xf numFmtId="0" fontId="32" fillId="3" borderId="0" xfId="0" applyFont="1" applyFill="1" applyBorder="1" applyAlignment="1">
      <alignment horizontal="center" vertical="center"/>
    </xf>
    <xf numFmtId="179" fontId="32" fillId="3" borderId="1" xfId="0" applyNumberFormat="1" applyFont="1" applyFill="1" applyBorder="1" applyAlignment="1">
      <alignment horizontal="center" vertical="center" wrapText="1"/>
    </xf>
    <xf numFmtId="179" fontId="34" fillId="3" borderId="1" xfId="0" applyNumberFormat="1" applyFont="1" applyFill="1" applyBorder="1" applyAlignment="1">
      <alignment horizontal="center" vertical="center" wrapText="1"/>
    </xf>
    <xf numFmtId="179" fontId="32" fillId="3" borderId="3" xfId="0" applyNumberFormat="1" applyFont="1" applyFill="1" applyBorder="1" applyAlignment="1">
      <alignment horizontal="center" vertical="center" wrapText="1"/>
    </xf>
    <xf numFmtId="179" fontId="32" fillId="3" borderId="1" xfId="0" applyNumberFormat="1" applyFont="1" applyFill="1" applyBorder="1" applyAlignment="1">
      <alignment horizontal="center" vertical="center"/>
    </xf>
    <xf numFmtId="179" fontId="34" fillId="3" borderId="1" xfId="0" applyNumberFormat="1" applyFont="1" applyFill="1" applyBorder="1" applyAlignment="1">
      <alignment horizontal="center" vertical="center"/>
    </xf>
    <xf numFmtId="0" fontId="32" fillId="3" borderId="1" xfId="0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/>
    </xf>
    <xf numFmtId="176" fontId="32" fillId="3" borderId="1" xfId="0" applyNumberFormat="1" applyFont="1" applyFill="1" applyBorder="1" applyAlignment="1">
      <alignment horizontal="center" vertical="center"/>
    </xf>
    <xf numFmtId="0" fontId="33" fillId="3" borderId="9" xfId="0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2" fillId="3" borderId="13" xfId="0" applyFont="1" applyFill="1" applyBorder="1" applyAlignment="1">
      <alignment horizontal="center" vertical="center"/>
    </xf>
    <xf numFmtId="180" fontId="33" fillId="3" borderId="9" xfId="0" applyNumberFormat="1" applyFont="1" applyFill="1" applyBorder="1" applyAlignment="1">
      <alignment horizontal="center" vertical="center" wrapText="1"/>
    </xf>
    <xf numFmtId="180" fontId="33" fillId="3" borderId="14" xfId="0" applyNumberFormat="1" applyFont="1" applyFill="1" applyBorder="1" applyAlignment="1">
      <alignment horizontal="center" vertical="center" wrapText="1"/>
    </xf>
    <xf numFmtId="180" fontId="33" fillId="3" borderId="13" xfId="0" applyNumberFormat="1" applyFont="1" applyFill="1" applyBorder="1" applyAlignment="1">
      <alignment horizontal="center" vertical="center" wrapText="1"/>
    </xf>
    <xf numFmtId="0" fontId="33" fillId="3" borderId="2" xfId="7" applyNumberFormat="1" applyFont="1" applyFill="1" applyBorder="1" applyAlignment="1">
      <alignment horizontal="center" vertical="center" wrapText="1"/>
    </xf>
    <xf numFmtId="0" fontId="32" fillId="3" borderId="1" xfId="7" applyNumberFormat="1" applyFont="1" applyFill="1" applyBorder="1" applyAlignment="1">
      <alignment horizontal="left" vertical="center" wrapText="1"/>
    </xf>
    <xf numFmtId="0" fontId="32" fillId="3" borderId="2" xfId="7" applyNumberFormat="1" applyFont="1" applyFill="1" applyBorder="1" applyAlignment="1">
      <alignment horizontal="center" vertical="center" wrapText="1"/>
    </xf>
    <xf numFmtId="0" fontId="33" fillId="3" borderId="1" xfId="0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 wrapText="1"/>
    </xf>
    <xf numFmtId="176" fontId="32" fillId="3" borderId="1" xfId="7" applyNumberFormat="1" applyFont="1" applyFill="1" applyBorder="1" applyAlignment="1">
      <alignment horizontal="center" vertical="center" wrapText="1"/>
    </xf>
    <xf numFmtId="176" fontId="33" fillId="3" borderId="1" xfId="7" applyNumberFormat="1" applyFont="1" applyFill="1" applyBorder="1" applyAlignment="1">
      <alignment horizontal="center" vertical="center" wrapText="1"/>
    </xf>
    <xf numFmtId="0" fontId="35" fillId="3" borderId="2" xfId="0" applyNumberFormat="1" applyFont="1" applyFill="1" applyBorder="1" applyAlignment="1">
      <alignment horizontal="center" vertical="center"/>
    </xf>
    <xf numFmtId="0" fontId="34" fillId="3" borderId="2" xfId="0" applyNumberFormat="1" applyFont="1" applyFill="1" applyBorder="1" applyAlignment="1">
      <alignment horizontal="center" vertical="center"/>
    </xf>
    <xf numFmtId="0" fontId="33" fillId="3" borderId="2" xfId="0" applyNumberFormat="1" applyFont="1" applyFill="1" applyBorder="1" applyAlignment="1">
      <alignment horizontal="center" vertical="center"/>
    </xf>
    <xf numFmtId="0" fontId="32" fillId="3" borderId="1" xfId="0" applyNumberFormat="1" applyFont="1" applyFill="1" applyBorder="1" applyAlignment="1">
      <alignment horizontal="left" vertical="center"/>
    </xf>
    <xf numFmtId="0" fontId="33" fillId="3" borderId="1" xfId="0" applyFont="1" applyFill="1" applyBorder="1" applyAlignment="1">
      <alignment horizontal="center" vertical="center"/>
    </xf>
    <xf numFmtId="0" fontId="32" fillId="3" borderId="1" xfId="0" applyFont="1" applyFill="1" applyBorder="1" applyAlignment="1">
      <alignment horizontal="center" vertical="center"/>
    </xf>
    <xf numFmtId="176" fontId="32" fillId="3" borderId="3" xfId="7" applyNumberFormat="1" applyFont="1" applyFill="1" applyBorder="1" applyAlignment="1">
      <alignment horizontal="center" vertical="center" wrapText="1"/>
    </xf>
    <xf numFmtId="176" fontId="32" fillId="3" borderId="4" xfId="7" applyNumberFormat="1" applyFont="1" applyFill="1" applyBorder="1" applyAlignment="1">
      <alignment horizontal="center" vertical="center" wrapText="1"/>
    </xf>
    <xf numFmtId="176" fontId="32" fillId="3" borderId="2" xfId="7" applyNumberFormat="1" applyFont="1" applyFill="1" applyBorder="1" applyAlignment="1">
      <alignment horizontal="center" vertical="center" wrapText="1"/>
    </xf>
    <xf numFmtId="0" fontId="33" fillId="3" borderId="3" xfId="0" applyFont="1" applyFill="1" applyBorder="1" applyAlignment="1">
      <alignment horizontal="center" vertical="center" wrapText="1"/>
    </xf>
    <xf numFmtId="0" fontId="33" fillId="3" borderId="4" xfId="0" applyFont="1" applyFill="1" applyBorder="1" applyAlignment="1">
      <alignment horizontal="center" vertical="center" wrapText="1"/>
    </xf>
    <xf numFmtId="0" fontId="33" fillId="3" borderId="1" xfId="7" applyNumberFormat="1" applyFont="1" applyFill="1" applyBorder="1" applyAlignment="1">
      <alignment horizontal="center" vertical="center" wrapText="1"/>
    </xf>
    <xf numFmtId="0" fontId="32" fillId="3" borderId="1" xfId="7" applyNumberFormat="1" applyFont="1" applyFill="1" applyBorder="1" applyAlignment="1">
      <alignment horizontal="center" vertical="center" wrapText="1"/>
    </xf>
    <xf numFmtId="176" fontId="33" fillId="3" borderId="1" xfId="0" applyNumberFormat="1" applyFont="1" applyFill="1" applyBorder="1" applyAlignment="1">
      <alignment horizontal="center" vertical="center" wrapText="1"/>
    </xf>
    <xf numFmtId="176" fontId="32" fillId="3" borderId="1" xfId="0" applyNumberFormat="1" applyFont="1" applyFill="1" applyBorder="1" applyAlignment="1">
      <alignment horizontal="center" vertical="center" wrapText="1"/>
    </xf>
    <xf numFmtId="0" fontId="36" fillId="3" borderId="0" xfId="7" applyFont="1" applyFill="1" applyAlignment="1">
      <alignment horizontal="center" vertical="center" wrapText="1"/>
    </xf>
    <xf numFmtId="176" fontId="36" fillId="3" borderId="0" xfId="7" applyNumberFormat="1" applyFont="1" applyFill="1" applyAlignment="1">
      <alignment horizontal="center" vertical="center" wrapText="1"/>
    </xf>
    <xf numFmtId="0" fontId="37" fillId="3" borderId="0" xfId="7" applyFont="1" applyFill="1" applyAlignment="1">
      <alignment horizontal="center" vertical="center" wrapText="1"/>
    </xf>
    <xf numFmtId="0" fontId="33" fillId="3" borderId="1" xfId="0" applyFont="1" applyFill="1" applyBorder="1" applyAlignment="1">
      <alignment horizontal="left" vertical="center"/>
    </xf>
    <xf numFmtId="0" fontId="32" fillId="3" borderId="1" xfId="0" applyFont="1" applyFill="1" applyBorder="1" applyAlignment="1">
      <alignment horizontal="left" vertical="center"/>
    </xf>
    <xf numFmtId="0" fontId="32" fillId="3" borderId="3" xfId="0" applyFont="1" applyFill="1" applyBorder="1" applyAlignment="1">
      <alignment horizontal="left" vertical="center"/>
    </xf>
    <xf numFmtId="0" fontId="32" fillId="3" borderId="2" xfId="0" applyFont="1" applyFill="1" applyBorder="1" applyAlignment="1">
      <alignment horizontal="center" vertical="center"/>
    </xf>
    <xf numFmtId="176" fontId="33" fillId="3" borderId="1" xfId="0" applyNumberFormat="1" applyFont="1" applyFill="1" applyBorder="1" applyAlignment="1">
      <alignment horizontal="center" vertical="center"/>
    </xf>
    <xf numFmtId="176" fontId="32" fillId="3" borderId="1" xfId="0" applyNumberFormat="1" applyFont="1" applyFill="1" applyBorder="1" applyAlignment="1">
      <alignment horizontal="center" vertical="center"/>
    </xf>
    <xf numFmtId="0" fontId="32" fillId="3" borderId="3" xfId="0" applyFont="1" applyFill="1" applyBorder="1" applyAlignment="1">
      <alignment horizontal="center" vertical="center" wrapText="1"/>
    </xf>
    <xf numFmtId="0" fontId="32" fillId="3" borderId="4" xfId="0" applyFont="1" applyFill="1" applyBorder="1" applyAlignment="1">
      <alignment horizontal="center" vertical="center" wrapText="1"/>
    </xf>
    <xf numFmtId="0" fontId="32" fillId="3" borderId="2" xfId="0" applyFont="1" applyFill="1" applyBorder="1" applyAlignment="1">
      <alignment horizontal="center" vertical="center" wrapText="1"/>
    </xf>
    <xf numFmtId="0" fontId="32" fillId="3" borderId="3" xfId="7" applyNumberFormat="1" applyFont="1" applyFill="1" applyBorder="1" applyAlignment="1">
      <alignment horizontal="center" vertical="center" wrapText="1"/>
    </xf>
    <xf numFmtId="176" fontId="33" fillId="3" borderId="2" xfId="7" applyNumberFormat="1" applyFont="1" applyFill="1" applyBorder="1" applyAlignment="1">
      <alignment horizontal="center" vertical="center" wrapText="1"/>
    </xf>
    <xf numFmtId="176" fontId="32" fillId="3" borderId="9" xfId="7" applyNumberFormat="1" applyFont="1" applyFill="1" applyBorder="1" applyAlignment="1">
      <alignment horizontal="center" vertical="center" wrapText="1"/>
    </xf>
    <xf numFmtId="176" fontId="32" fillId="3" borderId="13" xfId="7" applyNumberFormat="1" applyFont="1" applyFill="1" applyBorder="1" applyAlignment="1">
      <alignment horizontal="center" vertical="center" wrapText="1"/>
    </xf>
    <xf numFmtId="0" fontId="13" fillId="2" borderId="0" xfId="7" applyFont="1" applyFill="1" applyBorder="1" applyAlignment="1">
      <alignment horizontal="center" vertical="center" wrapText="1"/>
    </xf>
    <xf numFmtId="177" fontId="13" fillId="2" borderId="0" xfId="7" applyNumberFormat="1" applyFont="1" applyFill="1" applyBorder="1" applyAlignment="1">
      <alignment horizontal="center" vertical="center" wrapText="1"/>
    </xf>
    <xf numFmtId="0" fontId="2" fillId="2" borderId="1" xfId="7" applyNumberFormat="1" applyFont="1" applyFill="1" applyBorder="1" applyAlignment="1">
      <alignment horizontal="center" vertical="center" wrapText="1"/>
    </xf>
    <xf numFmtId="177" fontId="2" fillId="2" borderId="1" xfId="7" applyNumberFormat="1" applyFont="1" applyFill="1" applyBorder="1" applyAlignment="1">
      <alignment horizontal="center" vertical="center" wrapText="1"/>
    </xf>
    <xf numFmtId="0" fontId="7" fillId="2" borderId="1" xfId="7" applyNumberFormat="1" applyFont="1" applyFill="1" applyBorder="1" applyAlignment="1">
      <alignment horizontal="center" vertical="center" wrapText="1"/>
    </xf>
    <xf numFmtId="177" fontId="7" fillId="2" borderId="1" xfId="7" applyNumberFormat="1" applyFont="1" applyFill="1" applyBorder="1" applyAlignment="1">
      <alignment horizontal="center" vertical="center" wrapText="1"/>
    </xf>
    <xf numFmtId="0" fontId="13" fillId="2" borderId="0" xfId="7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 vertical="center"/>
    </xf>
    <xf numFmtId="176" fontId="7" fillId="0" borderId="9" xfId="7" applyNumberFormat="1" applyFont="1" applyFill="1" applyBorder="1" applyAlignment="1">
      <alignment horizontal="center" vertical="center" wrapText="1"/>
    </xf>
    <xf numFmtId="176" fontId="2" fillId="0" borderId="13" xfId="7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/>
    </xf>
    <xf numFmtId="0" fontId="8" fillId="4" borderId="2" xfId="0" applyNumberFormat="1" applyFont="1" applyFill="1" applyBorder="1" applyAlignment="1">
      <alignment horizontal="left" vertical="center"/>
    </xf>
    <xf numFmtId="176" fontId="2" fillId="0" borderId="1" xfId="7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0" fontId="2" fillId="0" borderId="1" xfId="7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6" fontId="7" fillId="0" borderId="1" xfId="7" applyNumberFormat="1" applyFont="1" applyFill="1" applyBorder="1" applyAlignment="1">
      <alignment horizontal="center" vertical="center" wrapText="1"/>
    </xf>
    <xf numFmtId="0" fontId="2" fillId="0" borderId="8" xfId="7" applyNumberFormat="1" applyFont="1" applyFill="1" applyBorder="1" applyAlignment="1">
      <alignment horizontal="center" vertical="center" wrapText="1"/>
    </xf>
    <xf numFmtId="0" fontId="7" fillId="0" borderId="17" xfId="7" applyNumberFormat="1" applyFont="1" applyFill="1" applyBorder="1" applyAlignment="1">
      <alignment vertical="center" wrapText="1"/>
    </xf>
    <xf numFmtId="0" fontId="2" fillId="0" borderId="4" xfId="7" applyNumberFormat="1" applyFont="1" applyFill="1" applyBorder="1" applyAlignment="1">
      <alignment horizontal="center" vertical="center" wrapText="1"/>
    </xf>
    <xf numFmtId="0" fontId="7" fillId="0" borderId="18" xfId="7" applyNumberFormat="1" applyFont="1" applyFill="1" applyBorder="1" applyAlignment="1">
      <alignment vertical="center" wrapText="1"/>
    </xf>
    <xf numFmtId="0" fontId="7" fillId="0" borderId="12" xfId="7" applyNumberFormat="1" applyFont="1" applyFill="1" applyBorder="1" applyAlignment="1">
      <alignment vertical="center" wrapText="1"/>
    </xf>
    <xf numFmtId="0" fontId="8" fillId="4" borderId="2" xfId="0" applyNumberFormat="1" applyFont="1" applyFill="1" applyBorder="1" applyAlignment="1">
      <alignment horizontal="center" vertical="center"/>
    </xf>
    <xf numFmtId="0" fontId="8" fillId="4" borderId="1" xfId="0" applyNumberFormat="1" applyFont="1" applyFill="1" applyBorder="1" applyAlignment="1">
      <alignment horizontal="left" vertical="center"/>
    </xf>
    <xf numFmtId="0" fontId="8" fillId="0" borderId="15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4" borderId="2" xfId="0" applyNumberFormat="1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76" fontId="2" fillId="0" borderId="4" xfId="7" applyNumberFormat="1" applyFont="1" applyFill="1" applyBorder="1" applyAlignment="1">
      <alignment horizontal="center" vertical="center" wrapText="1"/>
    </xf>
    <xf numFmtId="0" fontId="5" fillId="0" borderId="10" xfId="7" applyFont="1" applyFill="1" applyBorder="1" applyAlignment="1">
      <alignment horizontal="center" vertical="center" wrapText="1"/>
    </xf>
    <xf numFmtId="0" fontId="5" fillId="0" borderId="0" xfId="7" applyFont="1" applyFill="1" applyAlignment="1">
      <alignment horizontal="center" vertical="center" wrapText="1"/>
    </xf>
    <xf numFmtId="0" fontId="5" fillId="3" borderId="10" xfId="7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176" fontId="2" fillId="0" borderId="11" xfId="7" applyNumberFormat="1" applyFont="1" applyFill="1" applyBorder="1" applyAlignment="1">
      <alignment horizontal="center" vertical="center" wrapText="1"/>
    </xf>
    <xf numFmtId="176" fontId="2" fillId="3" borderId="13" xfId="7" applyNumberFormat="1" applyFont="1" applyFill="1" applyBorder="1" applyAlignment="1">
      <alignment horizontal="center" vertical="center" wrapText="1"/>
    </xf>
    <xf numFmtId="176" fontId="2" fillId="3" borderId="11" xfId="7" applyNumberFormat="1" applyFont="1" applyFill="1" applyBorder="1" applyAlignment="1">
      <alignment horizontal="center" vertical="center" wrapText="1"/>
    </xf>
    <xf numFmtId="0" fontId="2" fillId="0" borderId="3" xfId="7" applyNumberFormat="1" applyFont="1" applyFill="1" applyBorder="1" applyAlignment="1">
      <alignment horizontal="center" vertical="center" wrapText="1"/>
    </xf>
    <xf numFmtId="176" fontId="2" fillId="0" borderId="3" xfId="7" applyNumberFormat="1" applyFont="1" applyFill="1" applyBorder="1" applyAlignment="1">
      <alignment horizontal="center" vertical="center" wrapText="1"/>
    </xf>
    <xf numFmtId="176" fontId="2" fillId="0" borderId="2" xfId="7" applyNumberFormat="1" applyFont="1" applyFill="1" applyBorder="1" applyAlignment="1">
      <alignment horizontal="center" vertical="center" wrapText="1"/>
    </xf>
    <xf numFmtId="176" fontId="2" fillId="3" borderId="1" xfId="7" applyNumberFormat="1" applyFont="1" applyFill="1" applyBorder="1" applyAlignment="1">
      <alignment horizontal="center" vertical="center" wrapText="1"/>
    </xf>
    <xf numFmtId="176" fontId="2" fillId="3" borderId="3" xfId="7" applyNumberFormat="1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176" fontId="2" fillId="0" borderId="9" xfId="7" applyNumberFormat="1" applyFont="1" applyFill="1" applyBorder="1" applyAlignment="1">
      <alignment horizontal="center" vertical="center" wrapText="1"/>
    </xf>
    <xf numFmtId="176" fontId="2" fillId="0" borderId="16" xfId="7" applyNumberFormat="1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38" fillId="0" borderId="3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38" fillId="0" borderId="8" xfId="7" applyNumberFormat="1" applyFont="1" applyFill="1" applyBorder="1" applyAlignment="1">
      <alignment horizontal="center" vertical="center" wrapText="1"/>
    </xf>
    <xf numFmtId="0" fontId="29" fillId="0" borderId="4" xfId="7" applyNumberFormat="1" applyFont="1" applyFill="1" applyBorder="1" applyAlignment="1">
      <alignment horizontal="center" vertical="center" wrapText="1"/>
    </xf>
    <xf numFmtId="176" fontId="38" fillId="0" borderId="16" xfId="7" applyNumberFormat="1" applyFont="1" applyFill="1" applyBorder="1" applyAlignment="1">
      <alignment horizontal="center" vertical="center" wrapText="1"/>
    </xf>
    <xf numFmtId="176" fontId="2" fillId="3" borderId="19" xfId="7" applyNumberFormat="1" applyFont="1" applyFill="1" applyBorder="1" applyAlignment="1">
      <alignment horizontal="center" vertical="center" wrapText="1"/>
    </xf>
    <xf numFmtId="176" fontId="2" fillId="3" borderId="17" xfId="7" applyNumberFormat="1" applyFont="1" applyFill="1" applyBorder="1" applyAlignment="1">
      <alignment horizontal="center" vertical="center" wrapText="1"/>
    </xf>
    <xf numFmtId="176" fontId="29" fillId="0" borderId="20" xfId="7" applyNumberFormat="1" applyFont="1" applyFill="1" applyBorder="1" applyAlignment="1">
      <alignment horizontal="center" vertical="center" wrapText="1"/>
    </xf>
    <xf numFmtId="176" fontId="2" fillId="3" borderId="0" xfId="7" applyNumberFormat="1" applyFont="1" applyFill="1" applyAlignment="1">
      <alignment horizontal="center" vertical="center" wrapText="1"/>
    </xf>
    <xf numFmtId="176" fontId="2" fillId="3" borderId="18" xfId="7" applyNumberFormat="1" applyFont="1" applyFill="1" applyBorder="1" applyAlignment="1">
      <alignment horizontal="center" vertical="center" wrapText="1"/>
    </xf>
    <xf numFmtId="176" fontId="29" fillId="0" borderId="11" xfId="7" applyNumberFormat="1" applyFont="1" applyFill="1" applyBorder="1" applyAlignment="1">
      <alignment horizontal="center" vertical="center" wrapText="1"/>
    </xf>
    <xf numFmtId="176" fontId="2" fillId="3" borderId="8" xfId="7" applyNumberFormat="1" applyFont="1" applyFill="1" applyBorder="1" applyAlignment="1">
      <alignment horizontal="center" vertical="center" wrapText="1"/>
    </xf>
    <xf numFmtId="176" fontId="2" fillId="3" borderId="12" xfId="7" applyNumberFormat="1" applyFont="1" applyFill="1" applyBorder="1" applyAlignment="1">
      <alignment horizontal="center" vertical="center" wrapText="1"/>
    </xf>
    <xf numFmtId="176" fontId="7" fillId="3" borderId="1" xfId="0" applyNumberFormat="1" applyFont="1" applyFill="1" applyBorder="1" applyAlignment="1">
      <alignment horizontal="center" vertical="center" wrapText="1"/>
    </xf>
    <xf numFmtId="176" fontId="38" fillId="0" borderId="1" xfId="0" applyNumberFormat="1" applyFont="1" applyFill="1" applyBorder="1" applyAlignment="1">
      <alignment horizontal="center" vertical="center" wrapText="1"/>
    </xf>
    <xf numFmtId="176" fontId="29" fillId="0" borderId="1" xfId="0" applyNumberFormat="1" applyFont="1" applyFill="1" applyBorder="1" applyAlignment="1">
      <alignment horizontal="center" vertical="center" wrapText="1"/>
    </xf>
    <xf numFmtId="176" fontId="38" fillId="0" borderId="9" xfId="7" applyNumberFormat="1" applyFont="1" applyFill="1" applyBorder="1" applyAlignment="1">
      <alignment horizontal="center" vertical="center" wrapText="1"/>
    </xf>
    <xf numFmtId="176" fontId="29" fillId="0" borderId="13" xfId="7" applyNumberFormat="1" applyFont="1" applyFill="1" applyBorder="1" applyAlignment="1">
      <alignment horizontal="center" vertical="center" wrapText="1"/>
    </xf>
    <xf numFmtId="0" fontId="38" fillId="0" borderId="4" xfId="0" applyNumberFormat="1" applyFont="1" applyFill="1" applyBorder="1" applyAlignment="1">
      <alignment horizontal="center" vertical="center"/>
    </xf>
    <xf numFmtId="0" fontId="38" fillId="0" borderId="2" xfId="0" applyNumberFormat="1" applyFont="1" applyFill="1" applyBorder="1" applyAlignment="1">
      <alignment horizontal="center" vertical="center"/>
    </xf>
    <xf numFmtId="0" fontId="38" fillId="0" borderId="15" xfId="0" applyNumberFormat="1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176" fontId="38" fillId="0" borderId="1" xfId="7" applyNumberFormat="1" applyFont="1" applyFill="1" applyBorder="1" applyAlignment="1">
      <alignment horizontal="center" vertical="center" wrapText="1"/>
    </xf>
    <xf numFmtId="176" fontId="29" fillId="0" borderId="1" xfId="7" applyNumberFormat="1" applyFont="1" applyFill="1" applyBorder="1" applyAlignment="1">
      <alignment horizontal="center" vertical="center" wrapText="1"/>
    </xf>
    <xf numFmtId="0" fontId="37" fillId="0" borderId="10" xfId="7" applyFont="1" applyFill="1" applyBorder="1" applyAlignment="1">
      <alignment horizontal="center" vertical="center" wrapText="1"/>
    </xf>
    <xf numFmtId="176" fontId="38" fillId="0" borderId="3" xfId="7" applyNumberFormat="1" applyFont="1" applyFill="1" applyBorder="1" applyAlignment="1">
      <alignment horizontal="center" vertical="center" wrapText="1"/>
    </xf>
    <xf numFmtId="176" fontId="29" fillId="0" borderId="4" xfId="7" applyNumberFormat="1" applyFont="1" applyFill="1" applyBorder="1" applyAlignment="1">
      <alignment horizontal="center" vertical="center" wrapText="1"/>
    </xf>
    <xf numFmtId="176" fontId="2" fillId="3" borderId="4" xfId="7" applyNumberFormat="1" applyFont="1" applyFill="1" applyBorder="1" applyAlignment="1">
      <alignment horizontal="center" vertical="center" wrapText="1"/>
    </xf>
  </cellXfs>
  <cellStyles count="8">
    <cellStyle name="常规" xfId="0" builtinId="0"/>
    <cellStyle name="常规 10 10 2 3 2 2 2 2" xfId="1"/>
    <cellStyle name="常规 10 2 6 4" xfId="2"/>
    <cellStyle name="常规 104" xfId="3"/>
    <cellStyle name="常规 2" xfId="4"/>
    <cellStyle name="常规 3" xfId="5"/>
    <cellStyle name="常规 3 2" xfId="6"/>
    <cellStyle name="常规_农村公路通达、通畅项目明细表和汇总表-0426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17"/>
  <sheetViews>
    <sheetView showZeros="0" tabSelected="1" view="pageBreakPreview" workbookViewId="0">
      <pane xSplit="21" ySplit="5" topLeftCell="AF6" activePane="bottomRight" state="frozen"/>
      <selection pane="topRight"/>
      <selection pane="bottomLeft"/>
      <selection pane="bottomRight" activeCell="AK8" sqref="AK8"/>
    </sheetView>
  </sheetViews>
  <sheetFormatPr defaultRowHeight="15.75"/>
  <cols>
    <col min="1" max="1" width="9" style="141" customWidth="1"/>
    <col min="2" max="2" width="9" style="142" customWidth="1"/>
    <col min="3" max="3" width="7.5" style="143" hidden="1" customWidth="1"/>
    <col min="4" max="7" width="9.75" style="143" hidden="1" customWidth="1"/>
    <col min="8" max="8" width="11.5" style="143" hidden="1" customWidth="1"/>
    <col min="9" max="9" width="11.75" style="143" hidden="1" customWidth="1"/>
    <col min="10" max="10" width="9.75" style="143" hidden="1" customWidth="1"/>
    <col min="11" max="12" width="9.625" style="143" hidden="1" customWidth="1"/>
    <col min="13" max="16" width="9.75" style="143" hidden="1" customWidth="1"/>
    <col min="17" max="17" width="11.25" style="141" hidden="1" customWidth="1"/>
    <col min="18" max="18" width="9.375" style="141" hidden="1" customWidth="1"/>
    <col min="19" max="19" width="7.25" style="144" hidden="1" customWidth="1"/>
    <col min="20" max="20" width="9.75" style="141" hidden="1" customWidth="1"/>
    <col min="21" max="21" width="8" style="144" hidden="1" customWidth="1"/>
    <col min="22" max="30" width="7.625" style="144" hidden="1" customWidth="1"/>
    <col min="31" max="31" width="8.625" style="144" hidden="1" customWidth="1"/>
    <col min="32" max="32" width="9.25" style="144" customWidth="1"/>
    <col min="33" max="36" width="7.375" style="144" customWidth="1"/>
    <col min="37" max="37" width="7.375" style="145" customWidth="1"/>
    <col min="38" max="42" width="7.375" style="144" customWidth="1"/>
    <col min="43" max="43" width="8.375" style="144" customWidth="1"/>
    <col min="44" max="46" width="7.375" style="144" customWidth="1"/>
    <col min="47" max="47" width="9.875" style="144" customWidth="1"/>
    <col min="48" max="49" width="7.375" style="144" customWidth="1"/>
    <col min="50" max="50" width="8.125" style="144" customWidth="1"/>
    <col min="51" max="51" width="7.375" style="144" customWidth="1"/>
    <col min="52" max="53" width="6.375" style="146" customWidth="1"/>
    <col min="54" max="55" width="8.75" style="146" hidden="1" customWidth="1"/>
    <col min="56" max="57" width="6.875" style="141" hidden="1" customWidth="1"/>
    <col min="58" max="58" width="6" style="141" hidden="1" customWidth="1"/>
    <col min="59" max="59" width="7.375" style="141" hidden="1" customWidth="1"/>
    <col min="60" max="60" width="6.625" style="141" hidden="1" customWidth="1"/>
    <col min="61" max="61" width="6.375" style="141" hidden="1" customWidth="1"/>
    <col min="62" max="62" width="6.125" style="141" hidden="1" customWidth="1"/>
    <col min="63" max="63" width="7.375" style="141" hidden="1" customWidth="1"/>
    <col min="64" max="65" width="5.875" style="141" hidden="1" customWidth="1"/>
    <col min="66" max="66" width="6.75" style="141" hidden="1" customWidth="1"/>
    <col min="67" max="67" width="8.875" style="141" hidden="1" customWidth="1"/>
    <col min="68" max="68" width="6.875" style="141" hidden="1" customWidth="1"/>
    <col min="69" max="69" width="6.5" style="141" hidden="1" customWidth="1"/>
    <col min="70" max="70" width="8" style="141" hidden="1" customWidth="1"/>
    <col min="71" max="71" width="9.75" style="141" hidden="1" customWidth="1"/>
    <col min="72" max="72" width="7.625" style="141" hidden="1" customWidth="1"/>
    <col min="73" max="73" width="9.5" style="141" hidden="1" customWidth="1"/>
    <col min="74" max="74" width="8.75" style="141" hidden="1" customWidth="1"/>
    <col min="75" max="76" width="7.5" style="141" hidden="1" customWidth="1"/>
    <col min="77" max="79" width="7.375" style="141" hidden="1" customWidth="1"/>
    <col min="80" max="117" width="9" style="143"/>
    <col min="118" max="255" width="9" style="147"/>
    <col min="256" max="16384" width="9" style="148"/>
  </cols>
  <sheetData>
    <row r="1" spans="1:206" ht="36" customHeight="1">
      <c r="A1" s="221" t="s">
        <v>4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2"/>
      <c r="T1" s="221"/>
      <c r="U1" s="221"/>
      <c r="V1" s="221"/>
      <c r="W1" s="221"/>
      <c r="X1" s="221"/>
      <c r="Y1" s="221"/>
      <c r="Z1" s="221"/>
      <c r="AA1" s="221"/>
      <c r="AB1" s="221"/>
      <c r="AC1" s="221"/>
      <c r="AD1" s="221"/>
      <c r="AE1" s="221"/>
      <c r="AF1" s="221"/>
      <c r="AG1" s="221"/>
      <c r="AH1" s="221"/>
      <c r="AI1" s="221"/>
      <c r="AJ1" s="221"/>
      <c r="AK1" s="221"/>
      <c r="AL1" s="221"/>
      <c r="AM1" s="221"/>
      <c r="AN1" s="221"/>
      <c r="AO1" s="221"/>
      <c r="AP1" s="221"/>
      <c r="AQ1" s="221"/>
      <c r="AR1" s="221"/>
      <c r="AS1" s="221"/>
      <c r="AT1" s="221"/>
      <c r="AU1" s="221"/>
      <c r="AV1" s="221"/>
      <c r="AW1" s="221"/>
      <c r="AX1" s="221"/>
      <c r="AY1" s="221"/>
      <c r="AZ1" s="223"/>
      <c r="BA1" s="221"/>
      <c r="BB1" s="221"/>
      <c r="BC1" s="221"/>
      <c r="BD1" s="221"/>
      <c r="BE1" s="221"/>
      <c r="BF1" s="221"/>
      <c r="BG1" s="221"/>
      <c r="BH1" s="221"/>
      <c r="BI1" s="221"/>
      <c r="BJ1" s="221"/>
      <c r="BK1" s="221"/>
      <c r="BL1" s="221"/>
      <c r="BM1" s="221"/>
      <c r="BN1" s="221"/>
      <c r="BO1" s="221"/>
      <c r="BP1" s="221"/>
      <c r="BQ1" s="221"/>
      <c r="BR1" s="221"/>
      <c r="BS1" s="221"/>
      <c r="BT1" s="221"/>
      <c r="BU1" s="221"/>
      <c r="BV1" s="221"/>
      <c r="BW1" s="221"/>
      <c r="BX1" s="221"/>
    </row>
    <row r="2" spans="1:206" s="139" customFormat="1" ht="24.95" customHeight="1">
      <c r="A2" s="199" t="s">
        <v>5</v>
      </c>
      <c r="B2" s="200"/>
      <c r="C2" s="217" t="s">
        <v>6</v>
      </c>
      <c r="D2" s="224" t="s">
        <v>7</v>
      </c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6"/>
      <c r="Q2" s="202" t="s">
        <v>8</v>
      </c>
      <c r="R2" s="202" t="s">
        <v>9</v>
      </c>
      <c r="S2" s="219" t="s">
        <v>10</v>
      </c>
      <c r="T2" s="202" t="s">
        <v>11</v>
      </c>
      <c r="U2" s="212" t="s">
        <v>12</v>
      </c>
      <c r="V2" s="213"/>
      <c r="W2" s="213"/>
      <c r="X2" s="213"/>
      <c r="Y2" s="213"/>
      <c r="Z2" s="213"/>
      <c r="AA2" s="213"/>
      <c r="AB2" s="213"/>
      <c r="AC2" s="213"/>
      <c r="AD2" s="213"/>
      <c r="AE2" s="213"/>
      <c r="AF2" s="213"/>
      <c r="AG2" s="213"/>
      <c r="AH2" s="213"/>
      <c r="AI2" s="213"/>
      <c r="AJ2" s="213"/>
      <c r="AK2" s="213"/>
      <c r="AL2" s="213"/>
      <c r="AM2" s="213"/>
      <c r="AN2" s="213"/>
      <c r="AO2" s="213"/>
      <c r="AP2" s="213"/>
      <c r="AQ2" s="213"/>
      <c r="AR2" s="213"/>
      <c r="AS2" s="213"/>
      <c r="AT2" s="213"/>
      <c r="AU2" s="213"/>
      <c r="AV2" s="213"/>
      <c r="AW2" s="213"/>
      <c r="AX2" s="213"/>
      <c r="AY2" s="213"/>
      <c r="AZ2" s="213"/>
      <c r="BA2" s="213"/>
      <c r="BB2" s="227" t="s">
        <v>13</v>
      </c>
      <c r="BC2" s="211"/>
      <c r="BD2" s="211"/>
      <c r="BE2" s="211"/>
      <c r="BF2" s="211"/>
      <c r="BG2" s="211"/>
      <c r="BH2" s="211"/>
      <c r="BI2" s="211"/>
      <c r="BJ2" s="211"/>
      <c r="BK2" s="211"/>
      <c r="BL2" s="211"/>
      <c r="BM2" s="211"/>
      <c r="BN2" s="211"/>
      <c r="BO2" s="211"/>
      <c r="BP2" s="211"/>
      <c r="BQ2" s="211"/>
      <c r="BR2" s="211"/>
      <c r="BS2" s="211"/>
      <c r="BT2" s="211"/>
      <c r="BU2" s="211"/>
      <c r="BV2" s="211"/>
      <c r="BW2" s="211"/>
      <c r="BX2" s="211"/>
      <c r="BY2" s="230" t="s">
        <v>14</v>
      </c>
      <c r="BZ2" s="231"/>
      <c r="CA2" s="232"/>
      <c r="CB2" s="140"/>
      <c r="CC2" s="140"/>
      <c r="CD2" s="140"/>
      <c r="CE2" s="140"/>
      <c r="CF2" s="140"/>
      <c r="CG2" s="140"/>
      <c r="CH2" s="140"/>
      <c r="CI2" s="140"/>
      <c r="CJ2" s="140"/>
      <c r="CK2" s="140"/>
      <c r="CL2" s="140"/>
      <c r="CM2" s="140"/>
      <c r="CN2" s="140"/>
      <c r="CO2" s="140"/>
      <c r="CP2" s="140"/>
      <c r="CQ2" s="140"/>
      <c r="CR2" s="140"/>
      <c r="CS2" s="140"/>
      <c r="CT2" s="140"/>
      <c r="CU2" s="140"/>
      <c r="CV2" s="140"/>
      <c r="CW2" s="140"/>
      <c r="CX2" s="140"/>
      <c r="CY2" s="140"/>
      <c r="CZ2" s="140"/>
      <c r="DA2" s="140"/>
      <c r="DB2" s="140"/>
      <c r="DC2" s="140"/>
      <c r="DD2" s="140"/>
      <c r="DE2" s="140"/>
      <c r="DF2" s="140"/>
      <c r="DG2" s="140"/>
      <c r="DH2" s="140"/>
      <c r="DI2" s="140"/>
      <c r="DJ2" s="140"/>
      <c r="DK2" s="140"/>
      <c r="DL2" s="140"/>
      <c r="DM2" s="140"/>
    </row>
    <row r="3" spans="1:206" s="140" customFormat="1" ht="24.95" customHeight="1">
      <c r="A3" s="201"/>
      <c r="B3" s="200"/>
      <c r="C3" s="218"/>
      <c r="D3" s="217" t="s">
        <v>15</v>
      </c>
      <c r="E3" s="218"/>
      <c r="F3" s="218"/>
      <c r="G3" s="218"/>
      <c r="H3" s="217" t="s">
        <v>16</v>
      </c>
      <c r="I3" s="218"/>
      <c r="J3" s="218"/>
      <c r="K3" s="218"/>
      <c r="L3" s="218"/>
      <c r="M3" s="218"/>
      <c r="N3" s="217" t="s">
        <v>17</v>
      </c>
      <c r="O3" s="218"/>
      <c r="P3" s="233"/>
      <c r="Q3" s="203"/>
      <c r="R3" s="203"/>
      <c r="S3" s="220"/>
      <c r="T3" s="203"/>
      <c r="U3" s="228" t="s">
        <v>18</v>
      </c>
      <c r="V3" s="204" t="s">
        <v>19</v>
      </c>
      <c r="W3" s="204"/>
      <c r="X3" s="204"/>
      <c r="Y3" s="204"/>
      <c r="Z3" s="204"/>
      <c r="AA3" s="204"/>
      <c r="AB3" s="204"/>
      <c r="AC3" s="204"/>
      <c r="AD3" s="204"/>
      <c r="AE3" s="204"/>
      <c r="AF3" s="212" t="s">
        <v>20</v>
      </c>
      <c r="AG3" s="213"/>
      <c r="AH3" s="213"/>
      <c r="AI3" s="213"/>
      <c r="AJ3" s="213"/>
      <c r="AK3" s="213"/>
      <c r="AL3" s="213"/>
      <c r="AM3" s="213"/>
      <c r="AN3" s="213"/>
      <c r="AO3" s="213"/>
      <c r="AP3" s="213"/>
      <c r="AQ3" s="213"/>
      <c r="AR3" s="213"/>
      <c r="AS3" s="213"/>
      <c r="AT3" s="213"/>
      <c r="AU3" s="213"/>
      <c r="AV3" s="213"/>
      <c r="AW3" s="213"/>
      <c r="AX3" s="213"/>
      <c r="AY3" s="213"/>
      <c r="AZ3" s="213"/>
      <c r="BA3" s="213"/>
      <c r="BB3" s="234" t="s">
        <v>18</v>
      </c>
      <c r="BC3" s="205" t="s">
        <v>21</v>
      </c>
      <c r="BD3" s="204"/>
      <c r="BE3" s="204"/>
      <c r="BF3" s="204"/>
      <c r="BG3" s="204"/>
      <c r="BH3" s="204"/>
      <c r="BI3" s="204"/>
      <c r="BJ3" s="204"/>
      <c r="BK3" s="204"/>
      <c r="BL3" s="204"/>
      <c r="BM3" s="204"/>
      <c r="BN3" s="204"/>
      <c r="BO3" s="204"/>
      <c r="BP3" s="204"/>
      <c r="BQ3" s="204"/>
      <c r="BR3" s="204"/>
      <c r="BS3" s="204"/>
      <c r="BT3" s="204"/>
      <c r="BU3" s="204"/>
      <c r="BV3" s="204"/>
      <c r="BW3" s="210" t="s">
        <v>22</v>
      </c>
      <c r="BX3" s="211"/>
      <c r="BY3" s="193" t="s">
        <v>18</v>
      </c>
      <c r="BZ3" s="196" t="s">
        <v>23</v>
      </c>
      <c r="CA3" s="196" t="s">
        <v>24</v>
      </c>
    </row>
    <row r="4" spans="1:206" s="140" customFormat="1" ht="38.1" customHeight="1">
      <c r="A4" s="199" t="s">
        <v>25</v>
      </c>
      <c r="B4" s="217" t="s">
        <v>26</v>
      </c>
      <c r="C4" s="218"/>
      <c r="D4" s="151" t="s">
        <v>18</v>
      </c>
      <c r="E4" s="149" t="s">
        <v>27</v>
      </c>
      <c r="F4" s="149" t="s">
        <v>28</v>
      </c>
      <c r="G4" s="149" t="s">
        <v>29</v>
      </c>
      <c r="H4" s="149" t="s">
        <v>30</v>
      </c>
      <c r="I4" s="149" t="s">
        <v>31</v>
      </c>
      <c r="J4" s="149" t="s">
        <v>32</v>
      </c>
      <c r="K4" s="149" t="s">
        <v>33</v>
      </c>
      <c r="L4" s="149" t="s">
        <v>34</v>
      </c>
      <c r="M4" s="149" t="s">
        <v>35</v>
      </c>
      <c r="N4" s="149" t="s">
        <v>18</v>
      </c>
      <c r="O4" s="149" t="s">
        <v>36</v>
      </c>
      <c r="P4" s="161" t="s">
        <v>37</v>
      </c>
      <c r="Q4" s="203"/>
      <c r="R4" s="203"/>
      <c r="S4" s="220"/>
      <c r="T4" s="203"/>
      <c r="U4" s="229"/>
      <c r="V4" s="205" t="s">
        <v>18</v>
      </c>
      <c r="W4" s="204" t="s">
        <v>38</v>
      </c>
      <c r="X4" s="204" t="s">
        <v>39</v>
      </c>
      <c r="Y4" s="204" t="s">
        <v>40</v>
      </c>
      <c r="Z4" s="204" t="s">
        <v>41</v>
      </c>
      <c r="AA4" s="204" t="s">
        <v>42</v>
      </c>
      <c r="AB4" s="204" t="s">
        <v>43</v>
      </c>
      <c r="AC4" s="204" t="s">
        <v>44</v>
      </c>
      <c r="AD4" s="204" t="s">
        <v>45</v>
      </c>
      <c r="AE4" s="204" t="s">
        <v>46</v>
      </c>
      <c r="AF4" s="205" t="s">
        <v>18</v>
      </c>
      <c r="AG4" s="204" t="s">
        <v>47</v>
      </c>
      <c r="AH4" s="204" t="s">
        <v>48</v>
      </c>
      <c r="AI4" s="204" t="s">
        <v>49</v>
      </c>
      <c r="AJ4" s="204" t="s">
        <v>50</v>
      </c>
      <c r="AK4" s="204" t="s">
        <v>51</v>
      </c>
      <c r="AL4" s="205" t="s">
        <v>52</v>
      </c>
      <c r="AM4" s="204"/>
      <c r="AN4" s="205" t="s">
        <v>53</v>
      </c>
      <c r="AO4" s="204"/>
      <c r="AP4" s="204" t="s">
        <v>54</v>
      </c>
      <c r="AQ4" s="204" t="s">
        <v>55</v>
      </c>
      <c r="AR4" s="204" t="s">
        <v>56</v>
      </c>
      <c r="AS4" s="212" t="s">
        <v>57</v>
      </c>
      <c r="AT4" s="213"/>
      <c r="AU4" s="213"/>
      <c r="AV4" s="213"/>
      <c r="AW4" s="213"/>
      <c r="AX4" s="213"/>
      <c r="AY4" s="214"/>
      <c r="AZ4" s="215" t="s">
        <v>58</v>
      </c>
      <c r="BA4" s="216"/>
      <c r="BB4" s="214"/>
      <c r="BC4" s="204" t="s">
        <v>59</v>
      </c>
      <c r="BD4" s="205" t="s">
        <v>60</v>
      </c>
      <c r="BE4" s="204"/>
      <c r="BF4" s="205" t="s">
        <v>61</v>
      </c>
      <c r="BG4" s="205" t="s">
        <v>62</v>
      </c>
      <c r="BH4" s="205" t="s">
        <v>63</v>
      </c>
      <c r="BI4" s="235" t="s">
        <v>64</v>
      </c>
      <c r="BJ4" s="202" t="s">
        <v>65</v>
      </c>
      <c r="BK4" s="202" t="s">
        <v>1</v>
      </c>
      <c r="BL4" s="202" t="s">
        <v>66</v>
      </c>
      <c r="BM4" s="202" t="s">
        <v>2</v>
      </c>
      <c r="BN4" s="202" t="s">
        <v>67</v>
      </c>
      <c r="BO4" s="202" t="s">
        <v>68</v>
      </c>
      <c r="BP4" s="202" t="s">
        <v>69</v>
      </c>
      <c r="BQ4" s="202" t="s">
        <v>3</v>
      </c>
      <c r="BR4" s="202" t="s">
        <v>70</v>
      </c>
      <c r="BS4" s="202" t="s">
        <v>71</v>
      </c>
      <c r="BT4" s="202" t="s">
        <v>72</v>
      </c>
      <c r="BU4" s="202" t="s">
        <v>73</v>
      </c>
      <c r="BV4" s="203"/>
      <c r="BW4" s="202" t="s">
        <v>74</v>
      </c>
      <c r="BX4" s="203" t="s">
        <v>75</v>
      </c>
      <c r="BY4" s="194"/>
      <c r="BZ4" s="197"/>
      <c r="CA4" s="197"/>
    </row>
    <row r="5" spans="1:206" s="140" customFormat="1" ht="63" customHeight="1">
      <c r="A5" s="201"/>
      <c r="B5" s="218"/>
      <c r="C5" s="150"/>
      <c r="D5" s="152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60"/>
      <c r="Q5" s="203"/>
      <c r="R5" s="203"/>
      <c r="S5" s="220"/>
      <c r="T5" s="203"/>
      <c r="U5" s="229"/>
      <c r="V5" s="204"/>
      <c r="W5" s="204"/>
      <c r="X5" s="204"/>
      <c r="Y5" s="204"/>
      <c r="Z5" s="204"/>
      <c r="AA5" s="204"/>
      <c r="AB5" s="204"/>
      <c r="AC5" s="204"/>
      <c r="AD5" s="204"/>
      <c r="AE5" s="204"/>
      <c r="AF5" s="204"/>
      <c r="AG5" s="204"/>
      <c r="AH5" s="204"/>
      <c r="AI5" s="204"/>
      <c r="AJ5" s="204"/>
      <c r="AK5" s="204"/>
      <c r="AL5" s="166" t="s">
        <v>76</v>
      </c>
      <c r="AM5" s="166" t="s">
        <v>77</v>
      </c>
      <c r="AN5" s="166" t="s">
        <v>76</v>
      </c>
      <c r="AO5" s="166" t="s">
        <v>77</v>
      </c>
      <c r="AP5" s="204"/>
      <c r="AQ5" s="204"/>
      <c r="AR5" s="204"/>
      <c r="AS5" s="165" t="s">
        <v>78</v>
      </c>
      <c r="AT5" s="163" t="s">
        <v>79</v>
      </c>
      <c r="AU5" s="163" t="s">
        <v>80</v>
      </c>
      <c r="AV5" s="163" t="s">
        <v>81</v>
      </c>
      <c r="AW5" s="163" t="s">
        <v>82</v>
      </c>
      <c r="AX5" s="163" t="s">
        <v>83</v>
      </c>
      <c r="AY5" s="163" t="s">
        <v>84</v>
      </c>
      <c r="AZ5" s="164" t="s">
        <v>85</v>
      </c>
      <c r="BA5" s="171" t="s">
        <v>86</v>
      </c>
      <c r="BB5" s="214"/>
      <c r="BC5" s="204"/>
      <c r="BD5" s="172" t="s">
        <v>87</v>
      </c>
      <c r="BE5" s="172" t="s">
        <v>88</v>
      </c>
      <c r="BF5" s="204"/>
      <c r="BG5" s="204"/>
      <c r="BH5" s="204"/>
      <c r="BI5" s="236"/>
      <c r="BJ5" s="203"/>
      <c r="BK5" s="203"/>
      <c r="BL5" s="203"/>
      <c r="BM5" s="203"/>
      <c r="BN5" s="203"/>
      <c r="BO5" s="203"/>
      <c r="BP5" s="203"/>
      <c r="BQ5" s="203"/>
      <c r="BR5" s="203"/>
      <c r="BS5" s="203"/>
      <c r="BT5" s="203"/>
      <c r="BU5" s="162" t="s">
        <v>89</v>
      </c>
      <c r="BV5" s="162" t="s">
        <v>90</v>
      </c>
      <c r="BW5" s="203"/>
      <c r="BX5" s="203"/>
      <c r="BY5" s="195"/>
      <c r="BZ5" s="198"/>
      <c r="CA5" s="198"/>
    </row>
    <row r="6" spans="1:206" s="140" customFormat="1" ht="18.95" customHeight="1">
      <c r="A6" s="208" t="s">
        <v>100</v>
      </c>
      <c r="B6" s="209"/>
      <c r="C6" s="156"/>
      <c r="D6" s="157"/>
      <c r="E6" s="157"/>
      <c r="F6" s="158"/>
      <c r="G6" s="158"/>
      <c r="H6" s="158"/>
      <c r="I6" s="158"/>
      <c r="J6" s="158"/>
      <c r="K6" s="158"/>
      <c r="L6" s="158"/>
      <c r="M6" s="158"/>
      <c r="N6" s="156"/>
      <c r="O6" s="156"/>
      <c r="P6" s="158"/>
      <c r="Q6" s="154">
        <f t="shared" ref="Q6:Q15" si="0">SUM(R6:T6)</f>
        <v>44833.81</v>
      </c>
      <c r="R6" s="167">
        <f t="shared" ref="R6:R15" si="1">SUM(U6)</f>
        <v>33865.81</v>
      </c>
      <c r="S6" s="167">
        <f t="shared" ref="S6:S15" si="2">SUM(BY6)</f>
        <v>1680</v>
      </c>
      <c r="T6" s="154">
        <f t="shared" ref="T6:T15" si="3">BB6</f>
        <v>9288</v>
      </c>
      <c r="U6" s="168">
        <f t="shared" ref="U6:U15" si="4">SUM(V6,AF6)</f>
        <v>33865.81</v>
      </c>
      <c r="V6" s="167">
        <f t="shared" ref="V6:V15" si="5">SUM(W6,X6,Y6,Z6,AA6,AB6,AC6,AD6,AE6)</f>
        <v>8180</v>
      </c>
      <c r="W6" s="169"/>
      <c r="X6" s="169"/>
      <c r="Y6" s="169"/>
      <c r="Z6" s="169">
        <v>5890</v>
      </c>
      <c r="AA6" s="169"/>
      <c r="AB6" s="169"/>
      <c r="AC6" s="169">
        <v>2290</v>
      </c>
      <c r="AD6" s="169"/>
      <c r="AE6" s="169"/>
      <c r="AF6" s="188">
        <f t="shared" ref="AF6:AF15" si="6">SUM(AG6,AH6,AI6,AJ6,AK6,AL6,AM6,AN6,AO6,AP6,AQ6,AR6,AS6,AT6,AU6,AV6,AW6,AX6,AY6)</f>
        <v>25685.81</v>
      </c>
      <c r="AG6" s="188">
        <f>AG7+AG12+AG13+AG14+AG15</f>
        <v>1790.1</v>
      </c>
      <c r="AH6" s="188">
        <f>AH7+AH12+AH13+AH14+AH15</f>
        <v>0</v>
      </c>
      <c r="AI6" s="188">
        <f>AI7+AI12+AI13+AI14+AI15</f>
        <v>1464</v>
      </c>
      <c r="AJ6" s="188">
        <f>AJ7+AJ12+AJ13+AJ14+AJ15</f>
        <v>2752.2000000000007</v>
      </c>
      <c r="AK6" s="188">
        <f>AK7+AK12+AK13+AK14+AK15</f>
        <v>4752</v>
      </c>
      <c r="AL6" s="188"/>
      <c r="AM6" s="189"/>
      <c r="AN6" s="188">
        <f>SUM(AN7:AN15)</f>
        <v>435</v>
      </c>
      <c r="AO6" s="188">
        <f>AO7+AO12+AO13+AO14+AO15</f>
        <v>1366</v>
      </c>
      <c r="AP6" s="188"/>
      <c r="AQ6" s="189">
        <f>SUM(AQ12,AQ13,AQ14,AQ15,AQ10,AQ11,AQ9)</f>
        <v>3142.51</v>
      </c>
      <c r="AR6" s="188">
        <v>260</v>
      </c>
      <c r="AS6" s="188"/>
      <c r="AT6" s="188"/>
      <c r="AU6" s="188">
        <f>AU7+AU12+AU13+AU14+AU15</f>
        <v>9604</v>
      </c>
      <c r="AV6" s="188">
        <f>AV7+AV12+AV13+AV14+AV15</f>
        <v>0</v>
      </c>
      <c r="AW6" s="188">
        <f>AW7+AW12+AW13+AW14+AW15</f>
        <v>120</v>
      </c>
      <c r="AX6" s="188"/>
      <c r="AY6" s="188"/>
      <c r="AZ6" s="187"/>
      <c r="BA6" s="187"/>
      <c r="BB6" s="164">
        <f t="shared" ref="BB6:BB15" si="7">SUM(BC6:BX6)</f>
        <v>9288</v>
      </c>
      <c r="BC6" s="164"/>
      <c r="BD6" s="170">
        <f>BD7+BD12+BD13+BD14+BD15</f>
        <v>1000</v>
      </c>
      <c r="BE6" s="167">
        <v>0</v>
      </c>
      <c r="BF6" s="153"/>
      <c r="BG6" s="170">
        <f>BG7+BG12+BG13+BG14+BG15</f>
        <v>4615</v>
      </c>
      <c r="BH6" s="153"/>
      <c r="BI6" s="153"/>
      <c r="BJ6" s="153"/>
      <c r="BK6" s="153"/>
      <c r="BL6" s="153"/>
      <c r="BM6" s="170">
        <f>BM7+BM12+BM13+BM14+BM15</f>
        <v>2575</v>
      </c>
      <c r="BN6" s="170">
        <v>84</v>
      </c>
      <c r="BO6" s="153"/>
      <c r="BP6" s="153">
        <v>900</v>
      </c>
      <c r="BQ6" s="153">
        <v>114</v>
      </c>
      <c r="BR6" s="153"/>
      <c r="BS6" s="153"/>
      <c r="BT6" s="153"/>
      <c r="BU6" s="153"/>
      <c r="BV6" s="153"/>
      <c r="BW6" s="153"/>
      <c r="BX6" s="153"/>
      <c r="BY6" s="153">
        <f t="shared" ref="BY6:BY15" si="8">SUM(BZ6:CA6)</f>
        <v>1680</v>
      </c>
      <c r="BZ6" s="153">
        <f>SUM(BZ7,BZ12:BZ15)</f>
        <v>1680</v>
      </c>
      <c r="CA6" s="153"/>
      <c r="DN6" s="139"/>
      <c r="DO6" s="139"/>
      <c r="DP6" s="139"/>
      <c r="DQ6" s="139"/>
      <c r="DR6" s="139"/>
      <c r="DS6" s="139"/>
      <c r="DT6" s="139"/>
      <c r="DU6" s="139"/>
      <c r="DV6" s="139"/>
      <c r="DW6" s="139"/>
      <c r="DX6" s="139"/>
      <c r="DY6" s="139"/>
      <c r="DZ6" s="139"/>
      <c r="EA6" s="139"/>
      <c r="EB6" s="139"/>
      <c r="EC6" s="139"/>
      <c r="ED6" s="139"/>
      <c r="EE6" s="139"/>
      <c r="EF6" s="139"/>
      <c r="EG6" s="139"/>
      <c r="EH6" s="139"/>
      <c r="EI6" s="139"/>
      <c r="EJ6" s="139"/>
      <c r="EK6" s="139"/>
      <c r="EL6" s="139"/>
      <c r="EM6" s="139"/>
      <c r="EN6" s="139"/>
      <c r="EO6" s="139"/>
      <c r="EP6" s="139"/>
      <c r="EQ6" s="139"/>
      <c r="ER6" s="139"/>
      <c r="ES6" s="139"/>
      <c r="ET6" s="139"/>
      <c r="EU6" s="139"/>
      <c r="EV6" s="139"/>
      <c r="EW6" s="139"/>
      <c r="EX6" s="139"/>
      <c r="EY6" s="139"/>
      <c r="EZ6" s="139"/>
      <c r="FA6" s="139"/>
      <c r="FB6" s="139"/>
      <c r="FC6" s="139"/>
      <c r="FD6" s="139"/>
      <c r="FE6" s="139"/>
      <c r="FF6" s="139"/>
      <c r="FG6" s="139"/>
      <c r="FH6" s="139"/>
      <c r="FI6" s="139"/>
      <c r="FJ6" s="139"/>
      <c r="FK6" s="139"/>
      <c r="FL6" s="139"/>
      <c r="FM6" s="139"/>
      <c r="FN6" s="139"/>
      <c r="FO6" s="139"/>
      <c r="FP6" s="139"/>
      <c r="FQ6" s="139"/>
      <c r="FR6" s="139"/>
      <c r="FS6" s="139"/>
      <c r="FT6" s="139"/>
      <c r="FU6" s="139"/>
      <c r="FV6" s="139"/>
      <c r="FW6" s="139"/>
      <c r="FX6" s="139"/>
      <c r="FY6" s="139"/>
      <c r="FZ6" s="139"/>
      <c r="GA6" s="139"/>
      <c r="GB6" s="139"/>
      <c r="GC6" s="139"/>
      <c r="GD6" s="139"/>
      <c r="GE6" s="139"/>
      <c r="GF6" s="139"/>
      <c r="GG6" s="139"/>
      <c r="GH6" s="139"/>
      <c r="GI6" s="139"/>
      <c r="GJ6" s="139"/>
      <c r="GK6" s="139"/>
      <c r="GL6" s="139"/>
      <c r="GM6" s="139"/>
      <c r="GN6" s="139"/>
      <c r="GO6" s="139"/>
      <c r="GP6" s="139"/>
      <c r="GQ6" s="139"/>
      <c r="GR6" s="139"/>
      <c r="GS6" s="139"/>
      <c r="GT6" s="139"/>
      <c r="GU6" s="139"/>
      <c r="GV6" s="139"/>
      <c r="GW6" s="139"/>
      <c r="GX6" s="139"/>
    </row>
    <row r="7" spans="1:206" s="140" customFormat="1" ht="18.95" customHeight="1">
      <c r="A7" s="206" t="s">
        <v>92</v>
      </c>
      <c r="B7" s="155" t="s">
        <v>93</v>
      </c>
      <c r="C7" s="156"/>
      <c r="D7" s="157"/>
      <c r="E7" s="157"/>
      <c r="F7" s="158"/>
      <c r="G7" s="158"/>
      <c r="H7" s="158"/>
      <c r="I7" s="158"/>
      <c r="J7" s="158"/>
      <c r="K7" s="158"/>
      <c r="L7" s="158"/>
      <c r="M7" s="158"/>
      <c r="N7" s="156"/>
      <c r="O7" s="156"/>
      <c r="P7" s="158"/>
      <c r="Q7" s="154">
        <f t="shared" si="0"/>
        <v>25791.39</v>
      </c>
      <c r="R7" s="167">
        <f t="shared" si="1"/>
        <v>23636.39</v>
      </c>
      <c r="S7" s="167">
        <f t="shared" si="2"/>
        <v>0</v>
      </c>
      <c r="T7" s="154">
        <f t="shared" si="3"/>
        <v>2155</v>
      </c>
      <c r="U7" s="168">
        <f t="shared" si="4"/>
        <v>23636.39</v>
      </c>
      <c r="V7" s="167"/>
      <c r="W7" s="169"/>
      <c r="X7" s="169"/>
      <c r="Y7" s="169"/>
      <c r="Z7" s="169"/>
      <c r="AA7" s="169"/>
      <c r="AB7" s="169"/>
      <c r="AC7" s="169"/>
      <c r="AD7" s="169"/>
      <c r="AE7" s="169"/>
      <c r="AF7" s="185">
        <f>SUM(AG7,AH7,AI7,AJ7,AK7,AL7,AM7,AN7,AO7,AP7,AQ7,AR7,AS7,AT7,AU7,AV7,AW7,AX7,AY7)</f>
        <v>23636.39</v>
      </c>
      <c r="AG7" s="186">
        <f>SUM(AG9:AG11)</f>
        <v>1790.1</v>
      </c>
      <c r="AH7" s="186"/>
      <c r="AI7" s="186">
        <f>SUM(AI9:AI11)</f>
        <v>1464</v>
      </c>
      <c r="AJ7" s="186">
        <f>SUM(AJ9:AJ11)</f>
        <v>2752.2000000000007</v>
      </c>
      <c r="AK7" s="186">
        <f>SUM(AK8:AK11)</f>
        <v>4752</v>
      </c>
      <c r="AL7" s="185"/>
      <c r="AM7" s="186"/>
      <c r="AN7" s="186"/>
      <c r="AO7" s="186">
        <f>SUM(AO9:AO11)</f>
        <v>1366</v>
      </c>
      <c r="AP7" s="185"/>
      <c r="AQ7" s="186">
        <f>SUM(AQ9:AQ11)</f>
        <v>1788.0900000000001</v>
      </c>
      <c r="AR7" s="185"/>
      <c r="AS7" s="185"/>
      <c r="AT7" s="185"/>
      <c r="AU7" s="186">
        <f>SUM(AU9:AU11)</f>
        <v>9604</v>
      </c>
      <c r="AV7" s="185"/>
      <c r="AW7" s="186">
        <f>SUM(AW9:AW11)</f>
        <v>120</v>
      </c>
      <c r="AX7" s="185"/>
      <c r="AY7" s="185"/>
      <c r="AZ7" s="187"/>
      <c r="BA7" s="187"/>
      <c r="BB7" s="164">
        <f t="shared" si="7"/>
        <v>2155</v>
      </c>
      <c r="BC7" s="164"/>
      <c r="BD7" s="153"/>
      <c r="BE7" s="167">
        <v>0</v>
      </c>
      <c r="BF7" s="153"/>
      <c r="BG7" s="169">
        <f>SUM(BG9:BG11)</f>
        <v>2145</v>
      </c>
      <c r="BH7" s="153"/>
      <c r="BI7" s="153"/>
      <c r="BJ7" s="153"/>
      <c r="BK7" s="153"/>
      <c r="BL7" s="153"/>
      <c r="BM7" s="169">
        <f>SUM(BM9:BM11)</f>
        <v>0</v>
      </c>
      <c r="BN7" s="169">
        <v>10</v>
      </c>
      <c r="BO7" s="153"/>
      <c r="BP7" s="153"/>
      <c r="BQ7" s="153"/>
      <c r="BR7" s="153"/>
      <c r="BS7" s="153"/>
      <c r="BT7" s="153"/>
      <c r="BU7" s="153"/>
      <c r="BV7" s="153"/>
      <c r="BW7" s="153"/>
      <c r="BX7" s="153"/>
      <c r="BY7" s="153">
        <f t="shared" si="8"/>
        <v>0</v>
      </c>
      <c r="BZ7" s="153"/>
      <c r="CA7" s="153"/>
    </row>
    <row r="8" spans="1:206" s="173" customFormat="1" ht="18.95" customHeight="1">
      <c r="A8" s="206"/>
      <c r="B8" s="155" t="s">
        <v>495</v>
      </c>
      <c r="C8" s="156"/>
      <c r="D8" s="157"/>
      <c r="E8" s="157"/>
      <c r="F8" s="158"/>
      <c r="G8" s="158"/>
      <c r="H8" s="158"/>
      <c r="I8" s="158"/>
      <c r="J8" s="158"/>
      <c r="K8" s="158"/>
      <c r="L8" s="158"/>
      <c r="M8" s="158"/>
      <c r="N8" s="156"/>
      <c r="O8" s="156"/>
      <c r="P8" s="158"/>
      <c r="Q8" s="154"/>
      <c r="R8" s="192"/>
      <c r="S8" s="192"/>
      <c r="T8" s="154"/>
      <c r="U8" s="168"/>
      <c r="V8" s="192"/>
      <c r="W8" s="169"/>
      <c r="X8" s="169"/>
      <c r="Y8" s="169"/>
      <c r="Z8" s="169"/>
      <c r="AA8" s="169"/>
      <c r="AB8" s="169"/>
      <c r="AC8" s="169"/>
      <c r="AD8" s="169"/>
      <c r="AE8" s="169"/>
      <c r="AF8" s="185"/>
      <c r="AG8" s="186"/>
      <c r="AH8" s="186"/>
      <c r="AI8" s="186"/>
      <c r="AJ8" s="186"/>
      <c r="AK8" s="186">
        <v>4368</v>
      </c>
      <c r="AL8" s="185"/>
      <c r="AM8" s="186"/>
      <c r="AN8" s="186"/>
      <c r="AO8" s="186"/>
      <c r="AP8" s="185"/>
      <c r="AQ8" s="186"/>
      <c r="AR8" s="185"/>
      <c r="AS8" s="185"/>
      <c r="AT8" s="185"/>
      <c r="AU8" s="186"/>
      <c r="AV8" s="185"/>
      <c r="AW8" s="186"/>
      <c r="AX8" s="185"/>
      <c r="AY8" s="185"/>
      <c r="AZ8" s="187"/>
      <c r="BA8" s="187"/>
      <c r="BB8" s="190"/>
      <c r="BC8" s="190"/>
      <c r="BD8" s="191"/>
      <c r="BE8" s="192"/>
      <c r="BF8" s="191"/>
      <c r="BG8" s="169"/>
      <c r="BH8" s="191"/>
      <c r="BI8" s="191"/>
      <c r="BJ8" s="191"/>
      <c r="BK8" s="191"/>
      <c r="BL8" s="191"/>
      <c r="BM8" s="169"/>
      <c r="BN8" s="169"/>
      <c r="BO8" s="191"/>
      <c r="BP8" s="191"/>
      <c r="BQ8" s="191"/>
      <c r="BR8" s="191"/>
      <c r="BS8" s="191"/>
      <c r="BT8" s="191"/>
      <c r="BU8" s="191"/>
      <c r="BV8" s="191"/>
      <c r="BW8" s="191"/>
      <c r="BX8" s="191"/>
      <c r="BY8" s="191"/>
      <c r="BZ8" s="191"/>
      <c r="CA8" s="191"/>
    </row>
    <row r="9" spans="1:206" s="140" customFormat="1" ht="18.95" customHeight="1">
      <c r="A9" s="207"/>
      <c r="B9" s="159" t="s">
        <v>101</v>
      </c>
      <c r="C9" s="156"/>
      <c r="D9" s="157"/>
      <c r="E9" s="157"/>
      <c r="F9" s="158"/>
      <c r="G9" s="158"/>
      <c r="H9" s="158"/>
      <c r="I9" s="158"/>
      <c r="J9" s="158"/>
      <c r="K9" s="158"/>
      <c r="L9" s="158"/>
      <c r="M9" s="158"/>
      <c r="N9" s="156"/>
      <c r="O9" s="156"/>
      <c r="P9" s="158"/>
      <c r="Q9" s="154">
        <f t="shared" si="0"/>
        <v>2620.6</v>
      </c>
      <c r="R9" s="167">
        <f t="shared" si="1"/>
        <v>1795.6</v>
      </c>
      <c r="S9" s="167">
        <f t="shared" si="2"/>
        <v>0</v>
      </c>
      <c r="T9" s="154">
        <f t="shared" si="3"/>
        <v>825</v>
      </c>
      <c r="U9" s="168">
        <f t="shared" si="4"/>
        <v>1795.6</v>
      </c>
      <c r="V9" s="167">
        <f t="shared" si="5"/>
        <v>0</v>
      </c>
      <c r="W9" s="169"/>
      <c r="X9" s="169"/>
      <c r="Y9" s="169"/>
      <c r="Z9" s="169"/>
      <c r="AA9" s="169"/>
      <c r="AB9" s="169"/>
      <c r="AC9" s="169"/>
      <c r="AD9" s="169"/>
      <c r="AE9" s="169"/>
      <c r="AF9" s="185">
        <f t="shared" si="6"/>
        <v>1795.6</v>
      </c>
      <c r="AG9" s="186">
        <v>889.19999999999982</v>
      </c>
      <c r="AH9" s="186"/>
      <c r="AI9" s="186"/>
      <c r="AJ9" s="186">
        <v>173.4</v>
      </c>
      <c r="AK9" s="186">
        <v>384</v>
      </c>
      <c r="AL9" s="185"/>
      <c r="AM9" s="186"/>
      <c r="AN9" s="185"/>
      <c r="AO9" s="186">
        <v>349</v>
      </c>
      <c r="AP9" s="185"/>
      <c r="AQ9" s="185"/>
      <c r="AR9" s="185"/>
      <c r="AS9" s="185"/>
      <c r="AT9" s="185"/>
      <c r="AU9" s="186"/>
      <c r="AV9" s="185"/>
      <c r="AW9" s="185"/>
      <c r="AX9" s="185"/>
      <c r="AY9" s="185"/>
      <c r="AZ9" s="187"/>
      <c r="BA9" s="187"/>
      <c r="BB9" s="164">
        <f t="shared" si="7"/>
        <v>825</v>
      </c>
      <c r="BC9" s="164"/>
      <c r="BD9" s="153"/>
      <c r="BE9" s="167">
        <v>0</v>
      </c>
      <c r="BF9" s="153"/>
      <c r="BG9" s="153">
        <v>825</v>
      </c>
      <c r="BH9" s="153"/>
      <c r="BI9" s="153"/>
      <c r="BJ9" s="153"/>
      <c r="BK9" s="153"/>
      <c r="BL9" s="153"/>
      <c r="BM9" s="153"/>
      <c r="BN9" s="153"/>
      <c r="BO9" s="153"/>
      <c r="BP9" s="153"/>
      <c r="BQ9" s="153"/>
      <c r="BR9" s="153"/>
      <c r="BS9" s="153"/>
      <c r="BT9" s="153"/>
      <c r="BU9" s="153"/>
      <c r="BV9" s="153"/>
      <c r="BW9" s="153"/>
      <c r="BX9" s="153"/>
      <c r="BY9" s="153">
        <f t="shared" si="8"/>
        <v>0</v>
      </c>
      <c r="BZ9" s="153"/>
      <c r="CA9" s="153"/>
    </row>
    <row r="10" spans="1:206" s="140" customFormat="1" ht="18.95" customHeight="1">
      <c r="A10" s="207"/>
      <c r="B10" s="159" t="s">
        <v>102</v>
      </c>
      <c r="C10" s="156"/>
      <c r="D10" s="157"/>
      <c r="E10" s="157"/>
      <c r="F10" s="158"/>
      <c r="G10" s="158"/>
      <c r="H10" s="158"/>
      <c r="I10" s="158"/>
      <c r="J10" s="158"/>
      <c r="K10" s="158"/>
      <c r="L10" s="158"/>
      <c r="M10" s="158"/>
      <c r="N10" s="156"/>
      <c r="O10" s="156"/>
      <c r="P10" s="158"/>
      <c r="Q10" s="154">
        <f t="shared" si="0"/>
        <v>13455.550000000001</v>
      </c>
      <c r="R10" s="167">
        <f t="shared" si="1"/>
        <v>12131.550000000001</v>
      </c>
      <c r="S10" s="167">
        <f t="shared" si="2"/>
        <v>0</v>
      </c>
      <c r="T10" s="154">
        <f t="shared" si="3"/>
        <v>1324</v>
      </c>
      <c r="U10" s="168">
        <f t="shared" si="4"/>
        <v>12131.550000000001</v>
      </c>
      <c r="V10" s="167">
        <f t="shared" si="5"/>
        <v>0</v>
      </c>
      <c r="W10" s="169"/>
      <c r="X10" s="169"/>
      <c r="Y10" s="169"/>
      <c r="Z10" s="169"/>
      <c r="AA10" s="169"/>
      <c r="AB10" s="169"/>
      <c r="AC10" s="169"/>
      <c r="AD10" s="169"/>
      <c r="AE10" s="169"/>
      <c r="AF10" s="185">
        <f t="shared" si="6"/>
        <v>12131.550000000001</v>
      </c>
      <c r="AG10" s="186">
        <v>14.3</v>
      </c>
      <c r="AH10" s="186"/>
      <c r="AI10" s="186">
        <v>1202</v>
      </c>
      <c r="AJ10" s="186">
        <v>1610.0000000000007</v>
      </c>
      <c r="AK10" s="186"/>
      <c r="AL10" s="185"/>
      <c r="AM10" s="186"/>
      <c r="AN10" s="185"/>
      <c r="AO10" s="186">
        <v>1017</v>
      </c>
      <c r="AP10" s="185"/>
      <c r="AQ10" s="185">
        <v>794.25</v>
      </c>
      <c r="AR10" s="185">
        <v>150</v>
      </c>
      <c r="AS10" s="185"/>
      <c r="AT10" s="185"/>
      <c r="AU10" s="186">
        <v>7344</v>
      </c>
      <c r="AV10" s="185"/>
      <c r="AW10" s="185"/>
      <c r="AX10" s="185"/>
      <c r="AY10" s="185"/>
      <c r="AZ10" s="187"/>
      <c r="BA10" s="187"/>
      <c r="BB10" s="164">
        <f t="shared" si="7"/>
        <v>1324</v>
      </c>
      <c r="BC10" s="164"/>
      <c r="BD10" s="153"/>
      <c r="BE10" s="167">
        <v>0</v>
      </c>
      <c r="BF10" s="153"/>
      <c r="BG10" s="153">
        <v>1320</v>
      </c>
      <c r="BH10" s="153"/>
      <c r="BI10" s="153"/>
      <c r="BJ10" s="153"/>
      <c r="BK10" s="153"/>
      <c r="BL10" s="153"/>
      <c r="BM10" s="153"/>
      <c r="BN10" s="153">
        <v>4</v>
      </c>
      <c r="BO10" s="153"/>
      <c r="BP10" s="153"/>
      <c r="BQ10" s="153"/>
      <c r="BR10" s="153"/>
      <c r="BS10" s="153"/>
      <c r="BT10" s="153"/>
      <c r="BU10" s="153"/>
      <c r="BV10" s="153"/>
      <c r="BW10" s="153"/>
      <c r="BX10" s="153"/>
      <c r="BY10" s="153">
        <f t="shared" si="8"/>
        <v>0</v>
      </c>
      <c r="BZ10" s="153"/>
      <c r="CA10" s="153"/>
    </row>
    <row r="11" spans="1:206" s="140" customFormat="1" ht="18.95" customHeight="1">
      <c r="A11" s="207"/>
      <c r="B11" s="159" t="s">
        <v>103</v>
      </c>
      <c r="C11" s="156"/>
      <c r="D11" s="157"/>
      <c r="E11" s="157"/>
      <c r="F11" s="158"/>
      <c r="G11" s="158"/>
      <c r="H11" s="158"/>
      <c r="I11" s="158"/>
      <c r="J11" s="158"/>
      <c r="K11" s="158"/>
      <c r="L11" s="158"/>
      <c r="M11" s="158"/>
      <c r="N11" s="156"/>
      <c r="O11" s="156"/>
      <c r="P11" s="158"/>
      <c r="Q11" s="154">
        <f t="shared" si="0"/>
        <v>5517.24</v>
      </c>
      <c r="R11" s="167">
        <f t="shared" si="1"/>
        <v>5511.24</v>
      </c>
      <c r="S11" s="167">
        <f t="shared" si="2"/>
        <v>0</v>
      </c>
      <c r="T11" s="154">
        <f t="shared" si="3"/>
        <v>6</v>
      </c>
      <c r="U11" s="168">
        <f t="shared" si="4"/>
        <v>5511.24</v>
      </c>
      <c r="V11" s="167">
        <f t="shared" si="5"/>
        <v>0</v>
      </c>
      <c r="W11" s="169"/>
      <c r="X11" s="169"/>
      <c r="Y11" s="169"/>
      <c r="Z11" s="169"/>
      <c r="AA11" s="169"/>
      <c r="AB11" s="169"/>
      <c r="AC11" s="169"/>
      <c r="AD11" s="169"/>
      <c r="AE11" s="169"/>
      <c r="AF11" s="185">
        <f t="shared" si="6"/>
        <v>5511.24</v>
      </c>
      <c r="AG11" s="186">
        <v>886.60000000000014</v>
      </c>
      <c r="AH11" s="186"/>
      <c r="AI11" s="186">
        <v>262</v>
      </c>
      <c r="AJ11" s="186">
        <v>968.8</v>
      </c>
      <c r="AK11" s="186"/>
      <c r="AL11" s="185"/>
      <c r="AM11" s="186"/>
      <c r="AN11" s="185"/>
      <c r="AO11" s="186"/>
      <c r="AP11" s="185"/>
      <c r="AQ11" s="185">
        <v>993.84</v>
      </c>
      <c r="AR11" s="185">
        <v>20</v>
      </c>
      <c r="AS11" s="185"/>
      <c r="AT11" s="185"/>
      <c r="AU11" s="186">
        <v>2260</v>
      </c>
      <c r="AV11" s="185"/>
      <c r="AW11" s="185">
        <v>120</v>
      </c>
      <c r="AX11" s="185"/>
      <c r="AY11" s="185"/>
      <c r="AZ11" s="187"/>
      <c r="BA11" s="187"/>
      <c r="BB11" s="164">
        <f t="shared" si="7"/>
        <v>6</v>
      </c>
      <c r="BC11" s="164"/>
      <c r="BD11" s="153"/>
      <c r="BE11" s="167">
        <v>0</v>
      </c>
      <c r="BF11" s="153"/>
      <c r="BG11" s="153"/>
      <c r="BH11" s="153"/>
      <c r="BI11" s="153"/>
      <c r="BJ11" s="153"/>
      <c r="BK11" s="153"/>
      <c r="BL11" s="153"/>
      <c r="BM11" s="153"/>
      <c r="BN11" s="153">
        <v>6</v>
      </c>
      <c r="BO11" s="153"/>
      <c r="BP11" s="153"/>
      <c r="BQ11" s="153"/>
      <c r="BR11" s="153"/>
      <c r="BS11" s="153"/>
      <c r="BT11" s="153"/>
      <c r="BU11" s="153"/>
      <c r="BV11" s="153"/>
      <c r="BW11" s="153"/>
      <c r="BX11" s="153"/>
      <c r="BY11" s="153">
        <f t="shared" si="8"/>
        <v>0</v>
      </c>
      <c r="BZ11" s="153"/>
      <c r="CA11" s="153"/>
    </row>
    <row r="12" spans="1:206" s="140" customFormat="1" ht="18.95" customHeight="1">
      <c r="A12" s="206" t="s">
        <v>94</v>
      </c>
      <c r="B12" s="155" t="s">
        <v>104</v>
      </c>
      <c r="C12" s="156"/>
      <c r="D12" s="157"/>
      <c r="E12" s="157"/>
      <c r="F12" s="158"/>
      <c r="G12" s="158"/>
      <c r="H12" s="158"/>
      <c r="I12" s="158"/>
      <c r="J12" s="158"/>
      <c r="K12" s="158"/>
      <c r="L12" s="158"/>
      <c r="M12" s="158"/>
      <c r="N12" s="156"/>
      <c r="O12" s="156"/>
      <c r="P12" s="158"/>
      <c r="Q12" s="154">
        <f t="shared" si="0"/>
        <v>2340.12</v>
      </c>
      <c r="R12" s="167">
        <f t="shared" si="1"/>
        <v>840.12</v>
      </c>
      <c r="S12" s="167">
        <f t="shared" si="2"/>
        <v>0</v>
      </c>
      <c r="T12" s="154">
        <f t="shared" si="3"/>
        <v>1500</v>
      </c>
      <c r="U12" s="168">
        <f t="shared" si="4"/>
        <v>840.12</v>
      </c>
      <c r="V12" s="167">
        <f t="shared" si="5"/>
        <v>0</v>
      </c>
      <c r="W12" s="169"/>
      <c r="X12" s="169"/>
      <c r="Y12" s="169"/>
      <c r="Z12" s="169"/>
      <c r="AA12" s="169"/>
      <c r="AB12" s="169"/>
      <c r="AC12" s="169"/>
      <c r="AD12" s="169"/>
      <c r="AE12" s="169"/>
      <c r="AF12" s="185">
        <f t="shared" si="6"/>
        <v>840.12</v>
      </c>
      <c r="AG12" s="186"/>
      <c r="AH12" s="186"/>
      <c r="AI12" s="186"/>
      <c r="AJ12" s="186"/>
      <c r="AK12" s="186"/>
      <c r="AL12" s="185"/>
      <c r="AM12" s="186"/>
      <c r="AN12" s="185"/>
      <c r="AO12" s="186"/>
      <c r="AP12" s="185"/>
      <c r="AQ12" s="185">
        <v>840.12</v>
      </c>
      <c r="AR12" s="185"/>
      <c r="AS12" s="185"/>
      <c r="AT12" s="185"/>
      <c r="AU12" s="186"/>
      <c r="AV12" s="185"/>
      <c r="AW12" s="185"/>
      <c r="AX12" s="185"/>
      <c r="AY12" s="185"/>
      <c r="AZ12" s="187"/>
      <c r="BA12" s="187"/>
      <c r="BB12" s="164">
        <f t="shared" si="7"/>
        <v>1500</v>
      </c>
      <c r="BC12" s="164"/>
      <c r="BD12" s="153"/>
      <c r="BE12" s="167">
        <v>0</v>
      </c>
      <c r="BF12" s="153"/>
      <c r="BG12" s="153"/>
      <c r="BH12" s="153"/>
      <c r="BI12" s="153"/>
      <c r="BJ12" s="153"/>
      <c r="BK12" s="153"/>
      <c r="BL12" s="153"/>
      <c r="BM12" s="153">
        <v>1500</v>
      </c>
      <c r="BN12" s="153"/>
      <c r="BO12" s="153"/>
      <c r="BP12" s="153"/>
      <c r="BQ12" s="153"/>
      <c r="BR12" s="153"/>
      <c r="BS12" s="153"/>
      <c r="BT12" s="153"/>
      <c r="BU12" s="153"/>
      <c r="BV12" s="153"/>
      <c r="BW12" s="153"/>
      <c r="BX12" s="153"/>
      <c r="BY12" s="153">
        <f t="shared" si="8"/>
        <v>0</v>
      </c>
      <c r="BZ12" s="153"/>
      <c r="CA12" s="153"/>
    </row>
    <row r="13" spans="1:206" s="140" customFormat="1" ht="18.95" customHeight="1">
      <c r="A13" s="207"/>
      <c r="B13" s="155" t="s">
        <v>105</v>
      </c>
      <c r="C13" s="156"/>
      <c r="D13" s="157"/>
      <c r="E13" s="157"/>
      <c r="F13" s="158"/>
      <c r="G13" s="158"/>
      <c r="H13" s="158"/>
      <c r="I13" s="158"/>
      <c r="J13" s="158"/>
      <c r="K13" s="158"/>
      <c r="L13" s="158"/>
      <c r="M13" s="158"/>
      <c r="N13" s="156"/>
      <c r="O13" s="156"/>
      <c r="P13" s="158"/>
      <c r="Q13" s="154">
        <f t="shared" si="0"/>
        <v>458.04</v>
      </c>
      <c r="R13" s="167">
        <f t="shared" si="1"/>
        <v>420.04</v>
      </c>
      <c r="S13" s="167">
        <f t="shared" si="2"/>
        <v>0</v>
      </c>
      <c r="T13" s="154">
        <f t="shared" si="3"/>
        <v>38</v>
      </c>
      <c r="U13" s="168">
        <f t="shared" si="4"/>
        <v>420.04</v>
      </c>
      <c r="V13" s="167">
        <f t="shared" si="5"/>
        <v>0</v>
      </c>
      <c r="W13" s="169"/>
      <c r="X13" s="169"/>
      <c r="Y13" s="169"/>
      <c r="Z13" s="169"/>
      <c r="AA13" s="169"/>
      <c r="AB13" s="169"/>
      <c r="AC13" s="169"/>
      <c r="AD13" s="169"/>
      <c r="AE13" s="169"/>
      <c r="AF13" s="185">
        <f t="shared" si="6"/>
        <v>420.04</v>
      </c>
      <c r="AG13" s="186"/>
      <c r="AH13" s="186"/>
      <c r="AI13" s="186"/>
      <c r="AJ13" s="186"/>
      <c r="AK13" s="186"/>
      <c r="AL13" s="185"/>
      <c r="AM13" s="186"/>
      <c r="AN13" s="185">
        <v>328</v>
      </c>
      <c r="AO13" s="186"/>
      <c r="AP13" s="185"/>
      <c r="AQ13" s="185">
        <v>47.04</v>
      </c>
      <c r="AR13" s="185">
        <v>45</v>
      </c>
      <c r="AS13" s="185"/>
      <c r="AT13" s="185"/>
      <c r="AU13" s="186"/>
      <c r="AV13" s="185"/>
      <c r="AW13" s="185"/>
      <c r="AX13" s="185"/>
      <c r="AY13" s="185"/>
      <c r="AZ13" s="187"/>
      <c r="BA13" s="187"/>
      <c r="BB13" s="164">
        <f t="shared" si="7"/>
        <v>38</v>
      </c>
      <c r="BC13" s="164"/>
      <c r="BD13" s="153"/>
      <c r="BE13" s="167">
        <v>0</v>
      </c>
      <c r="BF13" s="153"/>
      <c r="BG13" s="153"/>
      <c r="BH13" s="153"/>
      <c r="BI13" s="153"/>
      <c r="BJ13" s="153"/>
      <c r="BK13" s="153"/>
      <c r="BL13" s="153"/>
      <c r="BM13" s="153"/>
      <c r="BN13" s="153">
        <v>38</v>
      </c>
      <c r="BO13" s="153"/>
      <c r="BP13" s="153"/>
      <c r="BQ13" s="153"/>
      <c r="BR13" s="153"/>
      <c r="BS13" s="153"/>
      <c r="BT13" s="153"/>
      <c r="BU13" s="153"/>
      <c r="BV13" s="153"/>
      <c r="BW13" s="153"/>
      <c r="BX13" s="153"/>
      <c r="BY13" s="153">
        <f t="shared" si="8"/>
        <v>0</v>
      </c>
      <c r="BZ13" s="153"/>
      <c r="CA13" s="153"/>
    </row>
    <row r="14" spans="1:206" s="140" customFormat="1" ht="18.95" customHeight="1">
      <c r="A14" s="207"/>
      <c r="B14" s="155" t="s">
        <v>106</v>
      </c>
      <c r="C14" s="156"/>
      <c r="D14" s="157"/>
      <c r="E14" s="157"/>
      <c r="F14" s="158"/>
      <c r="G14" s="158"/>
      <c r="H14" s="158"/>
      <c r="I14" s="158"/>
      <c r="J14" s="158"/>
      <c r="K14" s="158"/>
      <c r="L14" s="158"/>
      <c r="M14" s="158"/>
      <c r="N14" s="156"/>
      <c r="O14" s="156"/>
      <c r="P14" s="158"/>
      <c r="Q14" s="154">
        <f t="shared" si="0"/>
        <v>3889</v>
      </c>
      <c r="R14" s="167">
        <f t="shared" si="1"/>
        <v>0</v>
      </c>
      <c r="S14" s="167">
        <f t="shared" si="2"/>
        <v>1680</v>
      </c>
      <c r="T14" s="154">
        <f t="shared" si="3"/>
        <v>2209</v>
      </c>
      <c r="U14" s="168">
        <f t="shared" si="4"/>
        <v>0</v>
      </c>
      <c r="V14" s="167">
        <f t="shared" si="5"/>
        <v>0</v>
      </c>
      <c r="W14" s="169"/>
      <c r="X14" s="169"/>
      <c r="Y14" s="169"/>
      <c r="Z14" s="169"/>
      <c r="AA14" s="169"/>
      <c r="AB14" s="169"/>
      <c r="AC14" s="169"/>
      <c r="AD14" s="169"/>
      <c r="AE14" s="169"/>
      <c r="AF14" s="185">
        <f t="shared" si="6"/>
        <v>0</v>
      </c>
      <c r="AG14" s="186"/>
      <c r="AH14" s="186"/>
      <c r="AI14" s="186"/>
      <c r="AJ14" s="186"/>
      <c r="AK14" s="186"/>
      <c r="AL14" s="185"/>
      <c r="AM14" s="186"/>
      <c r="AN14" s="185"/>
      <c r="AO14" s="186"/>
      <c r="AP14" s="185"/>
      <c r="AQ14" s="185"/>
      <c r="AR14" s="185"/>
      <c r="AS14" s="185"/>
      <c r="AT14" s="185"/>
      <c r="AU14" s="186"/>
      <c r="AV14" s="185"/>
      <c r="AW14" s="185"/>
      <c r="AX14" s="185"/>
      <c r="AY14" s="185"/>
      <c r="AZ14" s="187"/>
      <c r="BA14" s="187"/>
      <c r="BB14" s="164">
        <f t="shared" si="7"/>
        <v>2209</v>
      </c>
      <c r="BC14" s="164"/>
      <c r="BD14" s="153">
        <v>1000</v>
      </c>
      <c r="BE14" s="167">
        <v>0</v>
      </c>
      <c r="BF14" s="153"/>
      <c r="BG14" s="153">
        <v>98</v>
      </c>
      <c r="BH14" s="153"/>
      <c r="BI14" s="153"/>
      <c r="BJ14" s="153"/>
      <c r="BK14" s="153"/>
      <c r="BL14" s="153"/>
      <c r="BM14" s="153">
        <v>1075</v>
      </c>
      <c r="BN14" s="153">
        <v>36</v>
      </c>
      <c r="BO14" s="153"/>
      <c r="BP14" s="153"/>
      <c r="BQ14" s="153"/>
      <c r="BR14" s="153"/>
      <c r="BS14" s="153"/>
      <c r="BT14" s="153"/>
      <c r="BU14" s="153"/>
      <c r="BV14" s="153"/>
      <c r="BW14" s="153"/>
      <c r="BX14" s="153"/>
      <c r="BY14" s="153">
        <f t="shared" si="8"/>
        <v>1680</v>
      </c>
      <c r="BZ14" s="153">
        <v>1680</v>
      </c>
      <c r="CA14" s="153"/>
    </row>
    <row r="15" spans="1:206" s="140" customFormat="1" ht="18.95" customHeight="1">
      <c r="A15" s="207"/>
      <c r="B15" s="155" t="s">
        <v>107</v>
      </c>
      <c r="C15" s="156"/>
      <c r="D15" s="157"/>
      <c r="E15" s="157"/>
      <c r="F15" s="158"/>
      <c r="G15" s="158"/>
      <c r="H15" s="158"/>
      <c r="I15" s="158"/>
      <c r="J15" s="158"/>
      <c r="K15" s="158"/>
      <c r="L15" s="158"/>
      <c r="M15" s="158"/>
      <c r="N15" s="156"/>
      <c r="O15" s="156"/>
      <c r="P15" s="158"/>
      <c r="Q15" s="154">
        <f t="shared" si="0"/>
        <v>2991.26</v>
      </c>
      <c r="R15" s="167">
        <f t="shared" si="1"/>
        <v>619.26</v>
      </c>
      <c r="S15" s="167">
        <f t="shared" si="2"/>
        <v>0</v>
      </c>
      <c r="T15" s="154">
        <f t="shared" si="3"/>
        <v>2372</v>
      </c>
      <c r="U15" s="168">
        <f t="shared" si="4"/>
        <v>619.26</v>
      </c>
      <c r="V15" s="167">
        <f t="shared" si="5"/>
        <v>0</v>
      </c>
      <c r="W15" s="169"/>
      <c r="X15" s="169"/>
      <c r="Y15" s="169"/>
      <c r="Z15" s="169"/>
      <c r="AA15" s="169"/>
      <c r="AB15" s="169"/>
      <c r="AC15" s="169"/>
      <c r="AD15" s="169"/>
      <c r="AE15" s="169"/>
      <c r="AF15" s="185">
        <f t="shared" si="6"/>
        <v>619.26</v>
      </c>
      <c r="AG15" s="186"/>
      <c r="AH15" s="186"/>
      <c r="AI15" s="186"/>
      <c r="AJ15" s="186"/>
      <c r="AK15" s="186"/>
      <c r="AL15" s="185"/>
      <c r="AM15" s="186"/>
      <c r="AN15" s="185">
        <v>107</v>
      </c>
      <c r="AO15" s="186"/>
      <c r="AP15" s="185"/>
      <c r="AQ15" s="185">
        <v>467.26</v>
      </c>
      <c r="AR15" s="185">
        <v>45</v>
      </c>
      <c r="AS15" s="185"/>
      <c r="AT15" s="185"/>
      <c r="AU15" s="186"/>
      <c r="AV15" s="185"/>
      <c r="AW15" s="185"/>
      <c r="AX15" s="185"/>
      <c r="AY15" s="185"/>
      <c r="AZ15" s="187"/>
      <c r="BA15" s="187"/>
      <c r="BB15" s="164">
        <f t="shared" si="7"/>
        <v>2372</v>
      </c>
      <c r="BC15" s="164"/>
      <c r="BD15" s="153"/>
      <c r="BE15" s="167">
        <v>0</v>
      </c>
      <c r="BF15" s="153"/>
      <c r="BG15" s="153">
        <v>2372</v>
      </c>
      <c r="BH15" s="153"/>
      <c r="BI15" s="153"/>
      <c r="BJ15" s="153"/>
      <c r="BK15" s="153"/>
      <c r="BL15" s="153"/>
      <c r="BM15" s="153"/>
      <c r="BN15" s="153"/>
      <c r="BO15" s="153"/>
      <c r="BP15" s="153"/>
      <c r="BQ15" s="153"/>
      <c r="BR15" s="153"/>
      <c r="BS15" s="153"/>
      <c r="BT15" s="153"/>
      <c r="BU15" s="153"/>
      <c r="BV15" s="153"/>
      <c r="BW15" s="153"/>
      <c r="BX15" s="153"/>
      <c r="BY15" s="153">
        <f t="shared" si="8"/>
        <v>0</v>
      </c>
      <c r="BZ15" s="153"/>
      <c r="CA15" s="153"/>
    </row>
    <row r="16" spans="1:206" s="173" customFormat="1" ht="18.95" customHeight="1">
      <c r="A16" s="174"/>
      <c r="B16" s="175"/>
      <c r="C16" s="176"/>
      <c r="D16" s="177"/>
      <c r="E16" s="177"/>
      <c r="F16" s="178"/>
      <c r="G16" s="178"/>
      <c r="H16" s="178"/>
      <c r="I16" s="178"/>
      <c r="J16" s="178"/>
      <c r="K16" s="178"/>
      <c r="L16" s="178"/>
      <c r="M16" s="178"/>
      <c r="N16" s="176"/>
      <c r="O16" s="176"/>
      <c r="P16" s="178"/>
      <c r="Q16" s="179"/>
      <c r="R16" s="180"/>
      <c r="S16" s="180"/>
      <c r="T16" s="179"/>
      <c r="U16" s="181"/>
      <c r="V16" s="180"/>
      <c r="W16" s="182"/>
      <c r="X16" s="182"/>
      <c r="Y16" s="182"/>
      <c r="Z16" s="182"/>
      <c r="AA16" s="182"/>
      <c r="AB16" s="182"/>
      <c r="AC16" s="182"/>
      <c r="AD16" s="182"/>
      <c r="AE16" s="182"/>
      <c r="AF16" s="180"/>
      <c r="AG16" s="182"/>
      <c r="AH16" s="182"/>
      <c r="AI16" s="182"/>
      <c r="AJ16" s="182"/>
      <c r="AK16" s="182"/>
      <c r="AL16" s="180"/>
      <c r="AM16" s="182"/>
      <c r="AN16" s="180"/>
      <c r="AO16" s="182"/>
      <c r="AP16" s="180"/>
      <c r="AQ16" s="180"/>
      <c r="AR16" s="180"/>
      <c r="AS16" s="180"/>
      <c r="AT16" s="180"/>
      <c r="AU16" s="182"/>
      <c r="AV16" s="180"/>
      <c r="AW16" s="180"/>
      <c r="AX16" s="180"/>
      <c r="AY16" s="180"/>
      <c r="AZ16" s="183"/>
      <c r="BA16" s="183"/>
      <c r="BB16" s="183"/>
      <c r="BC16" s="183"/>
      <c r="BD16" s="184"/>
      <c r="BE16" s="180"/>
      <c r="BF16" s="184"/>
      <c r="BG16" s="184"/>
      <c r="BH16" s="184"/>
      <c r="BI16" s="184"/>
      <c r="BJ16" s="184"/>
      <c r="BK16" s="184"/>
      <c r="BL16" s="184"/>
      <c r="BM16" s="184"/>
      <c r="BN16" s="184"/>
      <c r="BO16" s="184"/>
      <c r="BP16" s="184"/>
      <c r="BQ16" s="184"/>
      <c r="BR16" s="184"/>
      <c r="BS16" s="184"/>
      <c r="BT16" s="184"/>
      <c r="BU16" s="184"/>
      <c r="BV16" s="184"/>
      <c r="BW16" s="184"/>
      <c r="BX16" s="184"/>
      <c r="BY16" s="184"/>
      <c r="BZ16" s="184"/>
      <c r="CA16" s="184"/>
    </row>
    <row r="17" spans="1:79" s="173" customFormat="1" ht="18.95" customHeight="1">
      <c r="A17" s="174"/>
      <c r="B17" s="175"/>
      <c r="C17" s="176"/>
      <c r="D17" s="177"/>
      <c r="E17" s="177"/>
      <c r="F17" s="178"/>
      <c r="G17" s="178"/>
      <c r="H17" s="178"/>
      <c r="I17" s="178"/>
      <c r="J17" s="178"/>
      <c r="K17" s="178"/>
      <c r="L17" s="178"/>
      <c r="M17" s="178"/>
      <c r="N17" s="176"/>
      <c r="O17" s="176"/>
      <c r="P17" s="178"/>
      <c r="Q17" s="179"/>
      <c r="R17" s="180"/>
      <c r="S17" s="180"/>
      <c r="T17" s="179"/>
      <c r="U17" s="181"/>
      <c r="V17" s="180"/>
      <c r="W17" s="182"/>
      <c r="X17" s="182"/>
      <c r="Y17" s="182"/>
      <c r="Z17" s="182"/>
      <c r="AA17" s="182"/>
      <c r="AB17" s="182"/>
      <c r="AC17" s="182"/>
      <c r="AD17" s="182"/>
      <c r="AE17" s="182"/>
      <c r="AF17" s="180"/>
      <c r="AG17" s="182"/>
      <c r="AH17" s="182"/>
      <c r="AI17" s="182"/>
      <c r="AJ17" s="182"/>
      <c r="AK17" s="182"/>
      <c r="AL17" s="180"/>
      <c r="AM17" s="182"/>
      <c r="AN17" s="180"/>
      <c r="AO17" s="182"/>
      <c r="AP17" s="180"/>
      <c r="AQ17" s="180"/>
      <c r="AR17" s="180"/>
      <c r="AS17" s="180"/>
      <c r="AT17" s="180"/>
      <c r="AU17" s="182"/>
      <c r="AV17" s="180"/>
      <c r="AW17" s="180"/>
      <c r="AX17" s="180"/>
      <c r="AY17" s="180"/>
      <c r="AZ17" s="183"/>
      <c r="BA17" s="183"/>
      <c r="BB17" s="183"/>
      <c r="BC17" s="183"/>
      <c r="BD17" s="184"/>
      <c r="BE17" s="180"/>
      <c r="BF17" s="184"/>
      <c r="BG17" s="184"/>
      <c r="BH17" s="184"/>
      <c r="BI17" s="184"/>
      <c r="BJ17" s="184"/>
      <c r="BK17" s="184"/>
      <c r="BL17" s="184"/>
      <c r="BM17" s="184"/>
      <c r="BN17" s="184"/>
      <c r="BO17" s="184"/>
      <c r="BP17" s="184"/>
      <c r="BQ17" s="184"/>
      <c r="BR17" s="184"/>
      <c r="BS17" s="184"/>
      <c r="BT17" s="184"/>
      <c r="BU17" s="184"/>
      <c r="BV17" s="184"/>
      <c r="BW17" s="184"/>
      <c r="BX17" s="184"/>
      <c r="BY17" s="184"/>
      <c r="BZ17" s="184"/>
      <c r="CA17" s="184"/>
    </row>
  </sheetData>
  <mergeCells count="71">
    <mergeCell ref="BY2:CA2"/>
    <mergeCell ref="D3:G3"/>
    <mergeCell ref="H3:M3"/>
    <mergeCell ref="N3:P3"/>
    <mergeCell ref="V3:AE3"/>
    <mergeCell ref="AF3:BA3"/>
    <mergeCell ref="BB3:BB5"/>
    <mergeCell ref="BC4:BC5"/>
    <mergeCell ref="BF4:BF5"/>
    <mergeCell ref="BG4:BG5"/>
    <mergeCell ref="BH4:BH5"/>
    <mergeCell ref="BS4:BS5"/>
    <mergeCell ref="BT4:BT5"/>
    <mergeCell ref="BI4:BI5"/>
    <mergeCell ref="BJ4:BJ5"/>
    <mergeCell ref="BK4:BK5"/>
    <mergeCell ref="BU4:BV4"/>
    <mergeCell ref="AP4:AP5"/>
    <mergeCell ref="AQ4:AQ5"/>
    <mergeCell ref="A1:BX1"/>
    <mergeCell ref="D2:P2"/>
    <mergeCell ref="U2:BA2"/>
    <mergeCell ref="BB2:BX2"/>
    <mergeCell ref="T2:T5"/>
    <mergeCell ref="U3:U5"/>
    <mergeCell ref="V4:V5"/>
    <mergeCell ref="W4:W5"/>
    <mergeCell ref="X4:X5"/>
    <mergeCell ref="Y4:Y5"/>
    <mergeCell ref="Z4:Z5"/>
    <mergeCell ref="AA4:AA5"/>
    <mergeCell ref="AB4:AB5"/>
    <mergeCell ref="A12:A15"/>
    <mergeCell ref="A4:A5"/>
    <mergeCell ref="A6:B6"/>
    <mergeCell ref="BC3:BV3"/>
    <mergeCell ref="BW3:BX3"/>
    <mergeCell ref="AL4:AM4"/>
    <mergeCell ref="AN4:AO4"/>
    <mergeCell ref="AS4:AY4"/>
    <mergeCell ref="AZ4:BA4"/>
    <mergeCell ref="BD4:BE4"/>
    <mergeCell ref="B4:B5"/>
    <mergeCell ref="C2:C4"/>
    <mergeCell ref="Q2:Q5"/>
    <mergeCell ref="R2:R5"/>
    <mergeCell ref="S2:S5"/>
    <mergeCell ref="A7:A11"/>
    <mergeCell ref="AK4:AK5"/>
    <mergeCell ref="AR4:AR5"/>
    <mergeCell ref="AC4:AC5"/>
    <mergeCell ref="AD4:AD5"/>
    <mergeCell ref="AE4:AE5"/>
    <mergeCell ref="AF4:AF5"/>
    <mergeCell ref="AG4:AG5"/>
    <mergeCell ref="BY3:BY5"/>
    <mergeCell ref="BZ3:BZ5"/>
    <mergeCell ref="CA3:CA5"/>
    <mergeCell ref="A2:B3"/>
    <mergeCell ref="BO4:BO5"/>
    <mergeCell ref="BP4:BP5"/>
    <mergeCell ref="BQ4:BQ5"/>
    <mergeCell ref="BR4:BR5"/>
    <mergeCell ref="BL4:BL5"/>
    <mergeCell ref="BM4:BM5"/>
    <mergeCell ref="BN4:BN5"/>
    <mergeCell ref="BW4:BW5"/>
    <mergeCell ref="BX4:BX5"/>
    <mergeCell ref="AH4:AH5"/>
    <mergeCell ref="AI4:AI5"/>
    <mergeCell ref="AJ4:AJ5"/>
  </mergeCells>
  <phoneticPr fontId="19" type="noConversion"/>
  <printOptions horizontalCentered="1"/>
  <pageMargins left="0.31041666666666667" right="0.46805555555555556" top="0.44861111111111113" bottom="0.85763888888888884" header="0.31874999999999998" footer="0.27152777777777776"/>
  <pageSetup paperSize="8" fitToHeight="12" orientation="landscape" r:id="rId1"/>
  <headerFooter scaleWithDoc="0" alignWithMargins="0">
    <oddFooter>&amp;C&amp;"times New Roman"&amp;10第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W11"/>
  <sheetViews>
    <sheetView showZeros="0" view="pageBreakPreview" zoomScale="115" workbookViewId="0">
      <selection activeCell="D9" sqref="D9"/>
    </sheetView>
  </sheetViews>
  <sheetFormatPr defaultRowHeight="15.75"/>
  <cols>
    <col min="1" max="1" width="21" style="107" customWidth="1"/>
    <col min="2" max="2" width="9.75" style="107" customWidth="1"/>
    <col min="3" max="3" width="11.125" style="109" customWidth="1"/>
    <col min="4" max="4" width="9.125" style="109" customWidth="1"/>
    <col min="5" max="5" width="7.875" style="109" customWidth="1"/>
    <col min="6" max="6" width="9.625" style="130" customWidth="1"/>
    <col min="7" max="7" width="7.875" style="109" customWidth="1"/>
    <col min="8" max="12" width="9" style="107"/>
    <col min="13" max="13" width="9.125" style="107" customWidth="1"/>
    <col min="14" max="153" width="9" style="107"/>
  </cols>
  <sheetData>
    <row r="1" spans="1:7" ht="20.100000000000001" customHeight="1">
      <c r="A1" s="110" t="s">
        <v>126</v>
      </c>
    </row>
    <row r="2" spans="1:7" ht="30" customHeight="1">
      <c r="A2" s="237" t="s">
        <v>127</v>
      </c>
      <c r="B2" s="237"/>
      <c r="C2" s="237"/>
      <c r="D2" s="237"/>
      <c r="E2" s="237"/>
      <c r="F2" s="238"/>
      <c r="G2" s="237"/>
    </row>
    <row r="3" spans="1:7" ht="18.75" customHeight="1">
      <c r="A3" s="111"/>
      <c r="B3" s="132"/>
      <c r="C3" s="111"/>
      <c r="D3" s="111"/>
      <c r="E3" s="111"/>
      <c r="F3" s="131"/>
      <c r="G3" s="111"/>
    </row>
    <row r="4" spans="1:7" ht="26.25" customHeight="1">
      <c r="A4" s="239" t="s">
        <v>128</v>
      </c>
      <c r="B4" s="239" t="s">
        <v>129</v>
      </c>
      <c r="C4" s="239" t="s">
        <v>130</v>
      </c>
      <c r="D4" s="239"/>
      <c r="E4" s="239"/>
      <c r="F4" s="240"/>
      <c r="G4" s="133"/>
    </row>
    <row r="5" spans="1:7" s="86" customFormat="1" ht="26.25" customHeight="1">
      <c r="A5" s="239"/>
      <c r="B5" s="239"/>
      <c r="C5" s="241" t="s">
        <v>18</v>
      </c>
      <c r="D5" s="241" t="s">
        <v>131</v>
      </c>
      <c r="E5" s="241"/>
      <c r="F5" s="242"/>
      <c r="G5" s="135" t="s">
        <v>132</v>
      </c>
    </row>
    <row r="6" spans="1:7" s="86" customFormat="1" ht="45" customHeight="1">
      <c r="A6" s="239"/>
      <c r="B6" s="239"/>
      <c r="C6" s="241"/>
      <c r="D6" s="116" t="s">
        <v>18</v>
      </c>
      <c r="E6" s="114" t="s">
        <v>133</v>
      </c>
      <c r="F6" s="134" t="s">
        <v>134</v>
      </c>
      <c r="G6" s="135" t="s">
        <v>132</v>
      </c>
    </row>
    <row r="7" spans="1:7" s="86" customFormat="1" ht="30" customHeight="1">
      <c r="A7" s="116" t="s">
        <v>6</v>
      </c>
      <c r="B7" s="136">
        <f>C7</f>
        <v>7833.6558500000001</v>
      </c>
      <c r="C7" s="136">
        <f>SUM(D7:F7)</f>
        <v>7833.6558500000001</v>
      </c>
      <c r="D7" s="118"/>
      <c r="E7" s="118"/>
      <c r="F7" s="136">
        <f>SUM(F8:F10)</f>
        <v>7833.6558500000001</v>
      </c>
      <c r="G7" s="118"/>
    </row>
    <row r="8" spans="1:7" s="86" customFormat="1" ht="30" customHeight="1">
      <c r="A8" s="119" t="s">
        <v>122</v>
      </c>
      <c r="B8" s="136">
        <f>C8</f>
        <v>7418.2398000000003</v>
      </c>
      <c r="C8" s="136">
        <f>SUM(D8:F8)</f>
        <v>7418.2398000000003</v>
      </c>
      <c r="D8" s="118"/>
      <c r="E8" s="118"/>
      <c r="F8" s="136">
        <v>7418.2398000000003</v>
      </c>
      <c r="G8" s="118"/>
    </row>
    <row r="9" spans="1:7" s="86" customFormat="1" ht="30" customHeight="1">
      <c r="A9" s="119" t="s">
        <v>135</v>
      </c>
      <c r="B9" s="136">
        <f>C9</f>
        <v>370.41604999999998</v>
      </c>
      <c r="C9" s="136">
        <f>SUM(D9:F9)</f>
        <v>370.41604999999998</v>
      </c>
      <c r="D9" s="118"/>
      <c r="E9" s="118"/>
      <c r="F9" s="136">
        <v>370.41604999999998</v>
      </c>
      <c r="G9" s="118"/>
    </row>
    <row r="10" spans="1:7" s="86" customFormat="1" ht="30" customHeight="1">
      <c r="A10" s="119" t="s">
        <v>136</v>
      </c>
      <c r="B10" s="136">
        <f>C10</f>
        <v>45</v>
      </c>
      <c r="C10" s="136">
        <f>SUM(D10:F10)</f>
        <v>45</v>
      </c>
      <c r="D10" s="118"/>
      <c r="E10" s="118"/>
      <c r="F10" s="136">
        <v>45</v>
      </c>
      <c r="G10" s="118"/>
    </row>
    <row r="11" spans="1:7">
      <c r="A11" s="137"/>
      <c r="B11" s="138"/>
    </row>
  </sheetData>
  <mergeCells count="6">
    <mergeCell ref="A2:G2"/>
    <mergeCell ref="C4:F4"/>
    <mergeCell ref="D5:F5"/>
    <mergeCell ref="A4:A6"/>
    <mergeCell ref="B4:B6"/>
    <mergeCell ref="C5:C6"/>
  </mergeCells>
  <phoneticPr fontId="26" type="noConversion"/>
  <printOptions horizontalCentered="1"/>
  <pageMargins left="0.31" right="0.47" top="0.45" bottom="0.8600000000000001" header="0.32" footer="0.27"/>
  <pageSetup paperSize="9" fitToHeight="12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C61"/>
  <sheetViews>
    <sheetView showZeros="0" view="pageBreakPreview" workbookViewId="0">
      <pane xSplit="1" ySplit="4" topLeftCell="B5" activePane="bottomRight" state="frozen"/>
      <selection pane="topRight"/>
      <selection pane="bottomLeft"/>
      <selection pane="bottomRight" activeCell="B12" sqref="B12"/>
    </sheetView>
  </sheetViews>
  <sheetFormatPr defaultRowHeight="15.75"/>
  <cols>
    <col min="1" max="1" width="22.625" style="107" customWidth="1"/>
    <col min="2" max="2" width="52.125" style="108" customWidth="1"/>
    <col min="3" max="3" width="10.625" style="109" customWidth="1"/>
    <col min="4" max="4" width="14" style="109" customWidth="1"/>
    <col min="5" max="5" width="13.875" style="109" customWidth="1"/>
    <col min="6" max="6" width="12.625" style="109" customWidth="1"/>
    <col min="7" max="7" width="14.375" style="109" customWidth="1"/>
    <col min="8" max="8" width="9.5" style="109" customWidth="1"/>
    <col min="9" max="9" width="11.5" style="109" customWidth="1"/>
    <col min="10" max="11" width="9.625" style="109" customWidth="1"/>
    <col min="12" max="12" width="12.75" style="109" customWidth="1"/>
    <col min="13" max="13" width="31.875" style="109" customWidth="1"/>
    <col min="14" max="18" width="9" style="107"/>
    <col min="19" max="19" width="9.125" style="107" customWidth="1"/>
    <col min="20" max="159" width="9" style="107"/>
  </cols>
  <sheetData>
    <row r="1" spans="1:159" ht="20.100000000000001" customHeight="1">
      <c r="A1" s="110" t="s">
        <v>126</v>
      </c>
    </row>
    <row r="2" spans="1:159" ht="30" customHeight="1">
      <c r="A2" s="237" t="s">
        <v>137</v>
      </c>
      <c r="B2" s="243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</row>
    <row r="3" spans="1:159" ht="18.75" customHeight="1">
      <c r="A3" s="112" t="s">
        <v>138</v>
      </c>
      <c r="B3" s="113"/>
      <c r="C3" s="111"/>
      <c r="D3" s="111"/>
      <c r="E3" s="111"/>
      <c r="F3" s="111"/>
      <c r="G3" s="111"/>
      <c r="H3" s="244" t="s">
        <v>139</v>
      </c>
      <c r="I3" s="244"/>
      <c r="J3" s="244"/>
      <c r="K3" s="111"/>
      <c r="L3" s="111"/>
      <c r="M3" s="111"/>
    </row>
    <row r="4" spans="1:159" ht="53.25" customHeight="1">
      <c r="A4" s="114" t="s">
        <v>140</v>
      </c>
      <c r="B4" s="115" t="s">
        <v>141</v>
      </c>
      <c r="C4" s="114" t="s">
        <v>142</v>
      </c>
      <c r="D4" s="114" t="s">
        <v>143</v>
      </c>
      <c r="E4" s="114" t="s">
        <v>144</v>
      </c>
      <c r="F4" s="114" t="s">
        <v>145</v>
      </c>
      <c r="G4" s="114" t="s">
        <v>146</v>
      </c>
      <c r="H4" s="114" t="s">
        <v>147</v>
      </c>
      <c r="I4" s="114" t="s">
        <v>148</v>
      </c>
      <c r="J4" s="114" t="s">
        <v>149</v>
      </c>
      <c r="K4" s="114" t="s">
        <v>150</v>
      </c>
      <c r="L4" s="114" t="s">
        <v>151</v>
      </c>
      <c r="M4" s="114" t="s">
        <v>152</v>
      </c>
    </row>
    <row r="5" spans="1:159" s="86" customFormat="1" ht="24.95" customHeight="1">
      <c r="A5" s="116" t="s">
        <v>6</v>
      </c>
      <c r="B5" s="117"/>
      <c r="C5" s="118"/>
      <c r="D5" s="119"/>
      <c r="E5" s="118"/>
      <c r="F5" s="118"/>
      <c r="G5" s="118"/>
      <c r="H5" s="118"/>
      <c r="I5" s="118"/>
      <c r="J5" s="118"/>
      <c r="K5" s="22"/>
      <c r="L5" s="22"/>
      <c r="M5" s="118"/>
    </row>
    <row r="6" spans="1:159" s="86" customFormat="1" ht="24.95" customHeight="1">
      <c r="A6" s="120" t="s">
        <v>153</v>
      </c>
      <c r="B6" s="121" t="s">
        <v>154</v>
      </c>
      <c r="C6" s="120"/>
      <c r="D6" s="120"/>
      <c r="E6" s="122"/>
      <c r="F6" s="122"/>
      <c r="G6" s="122"/>
      <c r="H6" s="122"/>
      <c r="I6" s="122"/>
      <c r="J6" s="122"/>
      <c r="K6" s="122"/>
      <c r="L6" s="122"/>
      <c r="M6" s="127" t="s">
        <v>122</v>
      </c>
      <c r="N6" s="128" t="s">
        <v>155</v>
      </c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07"/>
      <c r="AL6" s="107"/>
      <c r="AM6" s="107"/>
      <c r="AN6" s="107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107"/>
      <c r="BH6" s="107"/>
      <c r="BI6" s="107"/>
      <c r="BJ6" s="107"/>
      <c r="BK6" s="107"/>
      <c r="BL6" s="107"/>
      <c r="BM6" s="107"/>
      <c r="BN6" s="107"/>
      <c r="BO6" s="107"/>
      <c r="BP6" s="107"/>
      <c r="BQ6" s="107"/>
      <c r="BR6" s="107"/>
      <c r="BS6" s="107"/>
      <c r="BT6" s="107"/>
      <c r="BU6" s="107"/>
      <c r="BV6" s="107"/>
      <c r="BW6" s="107"/>
      <c r="BX6" s="107"/>
      <c r="BY6" s="107"/>
      <c r="BZ6" s="107"/>
      <c r="CA6" s="107"/>
      <c r="CB6" s="107"/>
      <c r="CC6" s="107"/>
      <c r="CD6" s="107"/>
      <c r="CE6" s="107"/>
      <c r="CF6" s="107"/>
      <c r="CG6" s="107"/>
      <c r="CH6" s="107"/>
      <c r="CI6" s="107"/>
      <c r="CJ6" s="107"/>
      <c r="CK6" s="107"/>
      <c r="CL6" s="107"/>
      <c r="CM6" s="107"/>
      <c r="CN6" s="107"/>
      <c r="CO6" s="107"/>
      <c r="CP6" s="107"/>
      <c r="CQ6" s="107"/>
      <c r="CR6" s="107"/>
      <c r="CS6" s="107"/>
      <c r="CT6" s="107"/>
      <c r="CU6" s="107"/>
      <c r="CV6" s="107"/>
      <c r="CW6" s="107"/>
      <c r="CX6" s="107"/>
      <c r="CY6" s="107"/>
      <c r="CZ6" s="107"/>
      <c r="DA6" s="107"/>
      <c r="DB6" s="107"/>
      <c r="DC6" s="107"/>
      <c r="DD6" s="107"/>
      <c r="DE6" s="107"/>
      <c r="DF6" s="107"/>
      <c r="DG6" s="107"/>
      <c r="DH6" s="107"/>
      <c r="DI6" s="107"/>
      <c r="DJ6" s="107"/>
      <c r="DK6" s="107"/>
      <c r="DL6" s="107"/>
      <c r="DM6" s="107"/>
      <c r="DN6" s="107"/>
      <c r="DO6" s="107"/>
      <c r="DP6" s="107"/>
      <c r="DQ6" s="107"/>
      <c r="DR6" s="107"/>
      <c r="DS6" s="107"/>
      <c r="DT6" s="107"/>
      <c r="DU6" s="107"/>
      <c r="DV6" s="107"/>
      <c r="DW6" s="107"/>
      <c r="DX6" s="107"/>
      <c r="DY6" s="107"/>
      <c r="DZ6" s="107"/>
      <c r="EA6" s="107"/>
      <c r="EB6" s="107"/>
      <c r="EC6" s="107"/>
      <c r="ED6" s="107"/>
      <c r="EE6" s="107"/>
      <c r="EF6" s="107"/>
      <c r="EG6" s="107"/>
      <c r="EH6" s="107"/>
      <c r="EI6" s="107"/>
      <c r="EJ6" s="107"/>
      <c r="EK6" s="107"/>
      <c r="EL6" s="107"/>
      <c r="EM6" s="107"/>
      <c r="EN6" s="107"/>
      <c r="EO6" s="107"/>
      <c r="EP6" s="107"/>
      <c r="EQ6" s="107"/>
      <c r="ER6" s="107"/>
      <c r="ES6" s="107"/>
      <c r="ET6" s="107"/>
      <c r="EU6" s="107"/>
      <c r="EV6" s="107"/>
      <c r="EW6" s="107"/>
      <c r="EX6" s="107"/>
      <c r="EY6" s="107"/>
      <c r="EZ6" s="107"/>
      <c r="FA6" s="107"/>
      <c r="FB6" s="107"/>
      <c r="FC6" s="107"/>
    </row>
    <row r="7" spans="1:159" s="86" customFormat="1" ht="24.95" customHeight="1">
      <c r="A7" s="120" t="s">
        <v>153</v>
      </c>
      <c r="B7" s="121" t="s">
        <v>156</v>
      </c>
      <c r="C7" s="120"/>
      <c r="D7" s="120"/>
      <c r="E7" s="122"/>
      <c r="F7" s="122"/>
      <c r="G7" s="122"/>
      <c r="H7" s="122"/>
      <c r="I7" s="122"/>
      <c r="J7" s="122"/>
      <c r="K7" s="122"/>
      <c r="L7" s="122"/>
      <c r="M7" s="127" t="s">
        <v>122</v>
      </c>
      <c r="N7" s="128" t="s">
        <v>155</v>
      </c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  <c r="AL7" s="107"/>
      <c r="AM7" s="107"/>
      <c r="AN7" s="107"/>
      <c r="AO7" s="107"/>
      <c r="AP7" s="107"/>
      <c r="AQ7" s="107"/>
      <c r="AR7" s="107"/>
      <c r="AS7" s="107"/>
      <c r="AT7" s="107"/>
      <c r="AU7" s="107"/>
      <c r="AV7" s="107"/>
      <c r="AW7" s="107"/>
      <c r="AX7" s="107"/>
      <c r="AY7" s="107"/>
      <c r="AZ7" s="107"/>
      <c r="BA7" s="107"/>
      <c r="BB7" s="107"/>
      <c r="BC7" s="107"/>
      <c r="BD7" s="107"/>
      <c r="BE7" s="107"/>
      <c r="BF7" s="107"/>
      <c r="BG7" s="107"/>
      <c r="BH7" s="107"/>
      <c r="BI7" s="107"/>
      <c r="BJ7" s="107"/>
      <c r="BK7" s="107"/>
      <c r="BL7" s="107"/>
      <c r="BM7" s="107"/>
      <c r="BN7" s="107"/>
      <c r="BO7" s="107"/>
      <c r="BP7" s="107"/>
      <c r="BQ7" s="107"/>
      <c r="BR7" s="107"/>
      <c r="BS7" s="107"/>
      <c r="BT7" s="107"/>
      <c r="BU7" s="107"/>
      <c r="BV7" s="107"/>
      <c r="BW7" s="107"/>
      <c r="BX7" s="107"/>
      <c r="BY7" s="107"/>
      <c r="BZ7" s="107"/>
      <c r="CA7" s="107"/>
      <c r="CB7" s="107"/>
      <c r="CC7" s="107"/>
      <c r="CD7" s="107"/>
      <c r="CE7" s="107"/>
      <c r="CF7" s="107"/>
      <c r="CG7" s="107"/>
      <c r="CH7" s="107"/>
      <c r="CI7" s="107"/>
      <c r="CJ7" s="107"/>
      <c r="CK7" s="107"/>
      <c r="CL7" s="107"/>
      <c r="CM7" s="107"/>
      <c r="CN7" s="107"/>
      <c r="CO7" s="107"/>
      <c r="CP7" s="107"/>
      <c r="CQ7" s="107"/>
      <c r="CR7" s="107"/>
      <c r="CS7" s="107"/>
      <c r="CT7" s="107"/>
      <c r="CU7" s="107"/>
      <c r="CV7" s="107"/>
      <c r="CW7" s="107"/>
      <c r="CX7" s="107"/>
      <c r="CY7" s="107"/>
      <c r="CZ7" s="107"/>
      <c r="DA7" s="107"/>
      <c r="DB7" s="107"/>
      <c r="DC7" s="107"/>
      <c r="DD7" s="107"/>
      <c r="DE7" s="107"/>
      <c r="DF7" s="107"/>
      <c r="DG7" s="107"/>
      <c r="DH7" s="107"/>
      <c r="DI7" s="107"/>
      <c r="DJ7" s="107"/>
      <c r="DK7" s="107"/>
      <c r="DL7" s="107"/>
      <c r="DM7" s="107"/>
      <c r="DN7" s="107"/>
      <c r="DO7" s="107"/>
      <c r="DP7" s="107"/>
      <c r="DQ7" s="107"/>
      <c r="DR7" s="107"/>
      <c r="DS7" s="107"/>
      <c r="DT7" s="107"/>
      <c r="DU7" s="107"/>
      <c r="DV7" s="107"/>
      <c r="DW7" s="107"/>
      <c r="DX7" s="107"/>
      <c r="DY7" s="107"/>
      <c r="DZ7" s="107"/>
      <c r="EA7" s="107"/>
      <c r="EB7" s="107"/>
      <c r="EC7" s="107"/>
      <c r="ED7" s="107"/>
      <c r="EE7" s="107"/>
      <c r="EF7" s="107"/>
      <c r="EG7" s="107"/>
      <c r="EH7" s="107"/>
      <c r="EI7" s="107"/>
      <c r="EJ7" s="107"/>
      <c r="EK7" s="107"/>
      <c r="EL7" s="107"/>
      <c r="EM7" s="107"/>
      <c r="EN7" s="107"/>
      <c r="EO7" s="107"/>
      <c r="EP7" s="107"/>
      <c r="EQ7" s="107"/>
      <c r="ER7" s="107"/>
      <c r="ES7" s="107"/>
      <c r="ET7" s="107"/>
      <c r="EU7" s="107"/>
      <c r="EV7" s="107"/>
      <c r="EW7" s="107"/>
      <c r="EX7" s="107"/>
      <c r="EY7" s="107"/>
      <c r="EZ7" s="107"/>
      <c r="FA7" s="107"/>
      <c r="FB7" s="107"/>
      <c r="FC7" s="107"/>
    </row>
    <row r="8" spans="1:159" s="86" customFormat="1" ht="24.95" customHeight="1">
      <c r="A8" s="120" t="s">
        <v>153</v>
      </c>
      <c r="B8" s="121" t="s">
        <v>157</v>
      </c>
      <c r="C8" s="120"/>
      <c r="D8" s="120"/>
      <c r="E8" s="122"/>
      <c r="F8" s="122"/>
      <c r="G8" s="122"/>
      <c r="H8" s="122"/>
      <c r="I8" s="122"/>
      <c r="J8" s="122"/>
      <c r="K8" s="122"/>
      <c r="L8" s="122"/>
      <c r="M8" s="127" t="s">
        <v>122</v>
      </c>
      <c r="N8" s="128" t="s">
        <v>155</v>
      </c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107"/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107"/>
      <c r="BE8" s="107"/>
      <c r="BF8" s="107"/>
      <c r="BG8" s="107"/>
      <c r="BH8" s="107"/>
      <c r="BI8" s="107"/>
      <c r="BJ8" s="107"/>
      <c r="BK8" s="107"/>
      <c r="BL8" s="107"/>
      <c r="BM8" s="107"/>
      <c r="BN8" s="107"/>
      <c r="BO8" s="107"/>
      <c r="BP8" s="107"/>
      <c r="BQ8" s="107"/>
      <c r="BR8" s="107"/>
      <c r="BS8" s="107"/>
      <c r="BT8" s="107"/>
      <c r="BU8" s="107"/>
      <c r="BV8" s="107"/>
      <c r="BW8" s="107"/>
      <c r="BX8" s="107"/>
      <c r="BY8" s="107"/>
      <c r="BZ8" s="107"/>
      <c r="CA8" s="107"/>
      <c r="CB8" s="107"/>
      <c r="CC8" s="107"/>
      <c r="CD8" s="107"/>
      <c r="CE8" s="107"/>
      <c r="CF8" s="107"/>
      <c r="CG8" s="107"/>
      <c r="CH8" s="107"/>
      <c r="CI8" s="107"/>
      <c r="CJ8" s="107"/>
      <c r="CK8" s="107"/>
      <c r="CL8" s="107"/>
      <c r="CM8" s="107"/>
      <c r="CN8" s="107"/>
      <c r="CO8" s="107"/>
      <c r="CP8" s="107"/>
      <c r="CQ8" s="107"/>
      <c r="CR8" s="107"/>
      <c r="CS8" s="107"/>
      <c r="CT8" s="107"/>
      <c r="CU8" s="107"/>
      <c r="CV8" s="107"/>
      <c r="CW8" s="107"/>
      <c r="CX8" s="107"/>
      <c r="CY8" s="107"/>
      <c r="CZ8" s="107"/>
      <c r="DA8" s="107"/>
      <c r="DB8" s="107"/>
      <c r="DC8" s="107"/>
      <c r="DD8" s="107"/>
      <c r="DE8" s="107"/>
      <c r="DF8" s="107"/>
      <c r="DG8" s="107"/>
      <c r="DH8" s="107"/>
      <c r="DI8" s="107"/>
      <c r="DJ8" s="107"/>
      <c r="DK8" s="107"/>
      <c r="DL8" s="107"/>
      <c r="DM8" s="107"/>
      <c r="DN8" s="107"/>
      <c r="DO8" s="107"/>
      <c r="DP8" s="107"/>
      <c r="DQ8" s="107"/>
      <c r="DR8" s="107"/>
      <c r="DS8" s="107"/>
      <c r="DT8" s="107"/>
      <c r="DU8" s="107"/>
      <c r="DV8" s="107"/>
      <c r="DW8" s="107"/>
      <c r="DX8" s="107"/>
      <c r="DY8" s="107"/>
      <c r="DZ8" s="107"/>
      <c r="EA8" s="107"/>
      <c r="EB8" s="107"/>
      <c r="EC8" s="107"/>
      <c r="ED8" s="107"/>
      <c r="EE8" s="107"/>
      <c r="EF8" s="107"/>
      <c r="EG8" s="107"/>
      <c r="EH8" s="107"/>
      <c r="EI8" s="107"/>
      <c r="EJ8" s="107"/>
      <c r="EK8" s="107"/>
      <c r="EL8" s="107"/>
      <c r="EM8" s="107"/>
      <c r="EN8" s="107"/>
      <c r="EO8" s="107"/>
      <c r="EP8" s="107"/>
      <c r="EQ8" s="107"/>
      <c r="ER8" s="107"/>
      <c r="ES8" s="107"/>
      <c r="ET8" s="107"/>
      <c r="EU8" s="107"/>
      <c r="EV8" s="107"/>
      <c r="EW8" s="107"/>
      <c r="EX8" s="107"/>
      <c r="EY8" s="107"/>
      <c r="EZ8" s="107"/>
      <c r="FA8" s="107"/>
      <c r="FB8" s="107"/>
      <c r="FC8" s="107"/>
    </row>
    <row r="9" spans="1:159" s="86" customFormat="1" ht="24.95" customHeight="1">
      <c r="A9" s="120" t="s">
        <v>153</v>
      </c>
      <c r="B9" s="121" t="s">
        <v>158</v>
      </c>
      <c r="C9" s="120"/>
      <c r="D9" s="120"/>
      <c r="E9" s="122"/>
      <c r="F9" s="122"/>
      <c r="G9" s="122"/>
      <c r="H9" s="122"/>
      <c r="I9" s="122"/>
      <c r="J9" s="122"/>
      <c r="K9" s="122"/>
      <c r="L9" s="122"/>
      <c r="M9" s="127" t="s">
        <v>122</v>
      </c>
      <c r="N9" s="128" t="s">
        <v>155</v>
      </c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107"/>
      <c r="AL9" s="107"/>
      <c r="AM9" s="107"/>
      <c r="AN9" s="107"/>
      <c r="AO9" s="107"/>
      <c r="AP9" s="107"/>
      <c r="AQ9" s="107"/>
      <c r="AR9" s="107"/>
      <c r="AS9" s="107"/>
      <c r="AT9" s="107"/>
      <c r="AU9" s="107"/>
      <c r="AV9" s="107"/>
      <c r="AW9" s="107"/>
      <c r="AX9" s="107"/>
      <c r="AY9" s="107"/>
      <c r="AZ9" s="107"/>
      <c r="BA9" s="107"/>
      <c r="BB9" s="107"/>
      <c r="BC9" s="107"/>
      <c r="BD9" s="107"/>
      <c r="BE9" s="107"/>
      <c r="BF9" s="107"/>
      <c r="BG9" s="107"/>
      <c r="BH9" s="107"/>
      <c r="BI9" s="107"/>
      <c r="BJ9" s="107"/>
      <c r="BK9" s="107"/>
      <c r="BL9" s="107"/>
      <c r="BM9" s="107"/>
      <c r="BN9" s="107"/>
      <c r="BO9" s="107"/>
      <c r="BP9" s="107"/>
      <c r="BQ9" s="107"/>
      <c r="BR9" s="107"/>
      <c r="BS9" s="107"/>
      <c r="BT9" s="107"/>
      <c r="BU9" s="107"/>
      <c r="BV9" s="107"/>
      <c r="BW9" s="107"/>
      <c r="BX9" s="107"/>
      <c r="BY9" s="107"/>
      <c r="BZ9" s="107"/>
      <c r="CA9" s="107"/>
      <c r="CB9" s="107"/>
      <c r="CC9" s="107"/>
      <c r="CD9" s="107"/>
      <c r="CE9" s="107"/>
      <c r="CF9" s="107"/>
      <c r="CG9" s="107"/>
      <c r="CH9" s="107"/>
      <c r="CI9" s="107"/>
      <c r="CJ9" s="107"/>
      <c r="CK9" s="107"/>
      <c r="CL9" s="107"/>
      <c r="CM9" s="107"/>
      <c r="CN9" s="107"/>
      <c r="CO9" s="107"/>
      <c r="CP9" s="107"/>
      <c r="CQ9" s="107"/>
      <c r="CR9" s="107"/>
      <c r="CS9" s="107"/>
      <c r="CT9" s="107"/>
      <c r="CU9" s="107"/>
      <c r="CV9" s="107"/>
      <c r="CW9" s="107"/>
      <c r="CX9" s="107"/>
      <c r="CY9" s="107"/>
      <c r="CZ9" s="107"/>
      <c r="DA9" s="107"/>
      <c r="DB9" s="107"/>
      <c r="DC9" s="107"/>
      <c r="DD9" s="107"/>
      <c r="DE9" s="107"/>
      <c r="DF9" s="107"/>
      <c r="DG9" s="107"/>
      <c r="DH9" s="107"/>
      <c r="DI9" s="107"/>
      <c r="DJ9" s="107"/>
      <c r="DK9" s="107"/>
      <c r="DL9" s="107"/>
      <c r="DM9" s="107"/>
      <c r="DN9" s="107"/>
      <c r="DO9" s="107"/>
      <c r="DP9" s="107"/>
      <c r="DQ9" s="107"/>
      <c r="DR9" s="107"/>
      <c r="DS9" s="107"/>
      <c r="DT9" s="107"/>
      <c r="DU9" s="107"/>
      <c r="DV9" s="107"/>
      <c r="DW9" s="107"/>
      <c r="DX9" s="107"/>
      <c r="DY9" s="107"/>
      <c r="DZ9" s="107"/>
      <c r="EA9" s="107"/>
      <c r="EB9" s="107"/>
      <c r="EC9" s="107"/>
      <c r="ED9" s="107"/>
      <c r="EE9" s="107"/>
      <c r="EF9" s="107"/>
      <c r="EG9" s="107"/>
      <c r="EH9" s="107"/>
      <c r="EI9" s="107"/>
      <c r="EJ9" s="107"/>
      <c r="EK9" s="107"/>
      <c r="EL9" s="107"/>
      <c r="EM9" s="107"/>
      <c r="EN9" s="107"/>
      <c r="EO9" s="107"/>
      <c r="EP9" s="107"/>
      <c r="EQ9" s="107"/>
      <c r="ER9" s="107"/>
      <c r="ES9" s="107"/>
      <c r="ET9" s="107"/>
      <c r="EU9" s="107"/>
      <c r="EV9" s="107"/>
      <c r="EW9" s="107"/>
      <c r="EX9" s="107"/>
      <c r="EY9" s="107"/>
      <c r="EZ9" s="107"/>
      <c r="FA9" s="107"/>
      <c r="FB9" s="107"/>
      <c r="FC9" s="107"/>
    </row>
    <row r="10" spans="1:159" s="86" customFormat="1" ht="24.95" customHeight="1">
      <c r="A10" s="120" t="s">
        <v>153</v>
      </c>
      <c r="B10" s="121" t="s">
        <v>159</v>
      </c>
      <c r="C10" s="120"/>
      <c r="D10" s="120"/>
      <c r="E10" s="122"/>
      <c r="F10" s="122"/>
      <c r="G10" s="122"/>
      <c r="H10" s="122"/>
      <c r="I10" s="122"/>
      <c r="J10" s="122"/>
      <c r="K10" s="122"/>
      <c r="L10" s="122"/>
      <c r="M10" s="127" t="s">
        <v>122</v>
      </c>
      <c r="N10" s="128" t="s">
        <v>155</v>
      </c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  <c r="BI10" s="107"/>
      <c r="BJ10" s="107"/>
      <c r="BK10" s="107"/>
      <c r="BL10" s="107"/>
      <c r="BM10" s="107"/>
      <c r="BN10" s="107"/>
      <c r="BO10" s="107"/>
      <c r="BP10" s="107"/>
      <c r="BQ10" s="107"/>
      <c r="BR10" s="107"/>
      <c r="BS10" s="107"/>
      <c r="BT10" s="107"/>
      <c r="BU10" s="107"/>
      <c r="BV10" s="107"/>
      <c r="BW10" s="107"/>
      <c r="BX10" s="107"/>
      <c r="BY10" s="107"/>
      <c r="BZ10" s="107"/>
      <c r="CA10" s="107"/>
      <c r="CB10" s="107"/>
      <c r="CC10" s="107"/>
      <c r="CD10" s="107"/>
      <c r="CE10" s="107"/>
      <c r="CF10" s="107"/>
      <c r="CG10" s="107"/>
      <c r="CH10" s="107"/>
      <c r="CI10" s="107"/>
      <c r="CJ10" s="107"/>
      <c r="CK10" s="107"/>
      <c r="CL10" s="107"/>
      <c r="CM10" s="107"/>
      <c r="CN10" s="107"/>
      <c r="CO10" s="107"/>
      <c r="CP10" s="107"/>
      <c r="CQ10" s="107"/>
      <c r="CR10" s="107"/>
      <c r="CS10" s="107"/>
      <c r="CT10" s="107"/>
      <c r="CU10" s="107"/>
      <c r="CV10" s="107"/>
      <c r="CW10" s="107"/>
      <c r="CX10" s="107"/>
      <c r="CY10" s="107"/>
      <c r="CZ10" s="107"/>
      <c r="DA10" s="107"/>
      <c r="DB10" s="107"/>
      <c r="DC10" s="107"/>
      <c r="DD10" s="107"/>
      <c r="DE10" s="107"/>
      <c r="DF10" s="107"/>
      <c r="DG10" s="107"/>
      <c r="DH10" s="107"/>
      <c r="DI10" s="107"/>
      <c r="DJ10" s="107"/>
      <c r="DK10" s="107"/>
      <c r="DL10" s="107"/>
      <c r="DM10" s="107"/>
      <c r="DN10" s="107"/>
      <c r="DO10" s="107"/>
      <c r="DP10" s="107"/>
      <c r="DQ10" s="107"/>
      <c r="DR10" s="107"/>
      <c r="DS10" s="107"/>
      <c r="DT10" s="107"/>
      <c r="DU10" s="107"/>
      <c r="DV10" s="107"/>
      <c r="DW10" s="107"/>
      <c r="DX10" s="107"/>
      <c r="DY10" s="107"/>
      <c r="DZ10" s="107"/>
      <c r="EA10" s="107"/>
      <c r="EB10" s="107"/>
      <c r="EC10" s="107"/>
      <c r="ED10" s="107"/>
      <c r="EE10" s="107"/>
      <c r="EF10" s="107"/>
      <c r="EG10" s="107"/>
      <c r="EH10" s="107"/>
      <c r="EI10" s="107"/>
      <c r="EJ10" s="107"/>
      <c r="EK10" s="107"/>
      <c r="EL10" s="107"/>
      <c r="EM10" s="107"/>
      <c r="EN10" s="107"/>
      <c r="EO10" s="107"/>
      <c r="EP10" s="107"/>
      <c r="EQ10" s="107"/>
      <c r="ER10" s="107"/>
      <c r="ES10" s="107"/>
      <c r="ET10" s="107"/>
      <c r="EU10" s="107"/>
      <c r="EV10" s="107"/>
      <c r="EW10" s="107"/>
      <c r="EX10" s="107"/>
      <c r="EY10" s="107"/>
      <c r="EZ10" s="107"/>
      <c r="FA10" s="107"/>
      <c r="FB10" s="107"/>
      <c r="FC10" s="107"/>
    </row>
    <row r="11" spans="1:159" s="86" customFormat="1" ht="24.95" customHeight="1">
      <c r="A11" s="120" t="s">
        <v>153</v>
      </c>
      <c r="B11" s="121" t="s">
        <v>160</v>
      </c>
      <c r="C11" s="120"/>
      <c r="D11" s="120"/>
      <c r="E11" s="122"/>
      <c r="F11" s="122"/>
      <c r="G11" s="122"/>
      <c r="H11" s="122"/>
      <c r="I11" s="122"/>
      <c r="J11" s="122"/>
      <c r="K11" s="122"/>
      <c r="L11" s="122"/>
      <c r="M11" s="127" t="s">
        <v>122</v>
      </c>
      <c r="N11" s="128" t="s">
        <v>155</v>
      </c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107"/>
      <c r="AU11" s="107"/>
      <c r="AV11" s="107"/>
      <c r="AW11" s="107"/>
      <c r="AX11" s="107"/>
      <c r="AY11" s="107"/>
      <c r="AZ11" s="107"/>
      <c r="BA11" s="107"/>
      <c r="BB11" s="107"/>
      <c r="BC11" s="107"/>
      <c r="BD11" s="107"/>
      <c r="BE11" s="107"/>
      <c r="BF11" s="107"/>
      <c r="BG11" s="107"/>
      <c r="BH11" s="107"/>
      <c r="BI11" s="107"/>
      <c r="BJ11" s="107"/>
      <c r="BK11" s="107"/>
      <c r="BL11" s="107"/>
      <c r="BM11" s="107"/>
      <c r="BN11" s="107"/>
      <c r="BO11" s="107"/>
      <c r="BP11" s="107"/>
      <c r="BQ11" s="107"/>
      <c r="BR11" s="107"/>
      <c r="BS11" s="107"/>
      <c r="BT11" s="107"/>
      <c r="BU11" s="107"/>
      <c r="BV11" s="107"/>
      <c r="BW11" s="107"/>
      <c r="BX11" s="107"/>
      <c r="BY11" s="107"/>
      <c r="BZ11" s="107"/>
      <c r="CA11" s="107"/>
      <c r="CB11" s="107"/>
      <c r="CC11" s="107"/>
      <c r="CD11" s="107"/>
      <c r="CE11" s="107"/>
      <c r="CF11" s="107"/>
      <c r="CG11" s="107"/>
      <c r="CH11" s="107"/>
      <c r="CI11" s="107"/>
      <c r="CJ11" s="107"/>
      <c r="CK11" s="107"/>
      <c r="CL11" s="107"/>
      <c r="CM11" s="107"/>
      <c r="CN11" s="107"/>
      <c r="CO11" s="107"/>
      <c r="CP11" s="107"/>
      <c r="CQ11" s="107"/>
      <c r="CR11" s="107"/>
      <c r="CS11" s="107"/>
      <c r="CT11" s="107"/>
      <c r="CU11" s="107"/>
      <c r="CV11" s="107"/>
      <c r="CW11" s="107"/>
      <c r="CX11" s="107"/>
      <c r="CY11" s="107"/>
      <c r="CZ11" s="107"/>
      <c r="DA11" s="107"/>
      <c r="DB11" s="107"/>
      <c r="DC11" s="107"/>
      <c r="DD11" s="107"/>
      <c r="DE11" s="107"/>
      <c r="DF11" s="107"/>
      <c r="DG11" s="107"/>
      <c r="DH11" s="107"/>
      <c r="DI11" s="107"/>
      <c r="DJ11" s="107"/>
      <c r="DK11" s="107"/>
      <c r="DL11" s="107"/>
      <c r="DM11" s="107"/>
      <c r="DN11" s="107"/>
      <c r="DO11" s="107"/>
      <c r="DP11" s="107"/>
      <c r="DQ11" s="107"/>
      <c r="DR11" s="107"/>
      <c r="DS11" s="107"/>
      <c r="DT11" s="107"/>
      <c r="DU11" s="107"/>
      <c r="DV11" s="107"/>
      <c r="DW11" s="107"/>
      <c r="DX11" s="107"/>
      <c r="DY11" s="107"/>
      <c r="DZ11" s="107"/>
      <c r="EA11" s="107"/>
      <c r="EB11" s="107"/>
      <c r="EC11" s="107"/>
      <c r="ED11" s="107"/>
      <c r="EE11" s="107"/>
      <c r="EF11" s="107"/>
      <c r="EG11" s="107"/>
      <c r="EH11" s="107"/>
      <c r="EI11" s="107"/>
      <c r="EJ11" s="107"/>
      <c r="EK11" s="107"/>
      <c r="EL11" s="107"/>
      <c r="EM11" s="107"/>
      <c r="EN11" s="107"/>
      <c r="EO11" s="107"/>
      <c r="EP11" s="107"/>
      <c r="EQ11" s="107"/>
      <c r="ER11" s="107"/>
      <c r="ES11" s="107"/>
      <c r="ET11" s="107"/>
      <c r="EU11" s="107"/>
      <c r="EV11" s="107"/>
      <c r="EW11" s="107"/>
      <c r="EX11" s="107"/>
      <c r="EY11" s="107"/>
      <c r="EZ11" s="107"/>
      <c r="FA11" s="107"/>
      <c r="FB11" s="107"/>
      <c r="FC11" s="107"/>
    </row>
    <row r="12" spans="1:159" s="86" customFormat="1" ht="24.95" customHeight="1">
      <c r="A12" s="120" t="s">
        <v>153</v>
      </c>
      <c r="B12" s="121" t="s">
        <v>161</v>
      </c>
      <c r="C12" s="120"/>
      <c r="D12" s="120"/>
      <c r="E12" s="122"/>
      <c r="F12" s="122"/>
      <c r="G12" s="122"/>
      <c r="H12" s="122"/>
      <c r="I12" s="122"/>
      <c r="J12" s="122"/>
      <c r="K12" s="122"/>
      <c r="L12" s="122"/>
      <c r="M12" s="127" t="s">
        <v>122</v>
      </c>
      <c r="N12" s="128" t="s">
        <v>155</v>
      </c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7"/>
      <c r="AO12" s="107"/>
      <c r="AP12" s="107"/>
      <c r="AQ12" s="107"/>
      <c r="AR12" s="107"/>
      <c r="AS12" s="107"/>
      <c r="AT12" s="107"/>
      <c r="AU12" s="107"/>
      <c r="AV12" s="107"/>
      <c r="AW12" s="107"/>
      <c r="AX12" s="107"/>
      <c r="AY12" s="107"/>
      <c r="AZ12" s="107"/>
      <c r="BA12" s="107"/>
      <c r="BB12" s="107"/>
      <c r="BC12" s="107"/>
      <c r="BD12" s="107"/>
      <c r="BE12" s="107"/>
      <c r="BF12" s="107"/>
      <c r="BG12" s="107"/>
      <c r="BH12" s="107"/>
      <c r="BI12" s="107"/>
      <c r="BJ12" s="107"/>
      <c r="BK12" s="107"/>
      <c r="BL12" s="107"/>
      <c r="BM12" s="107"/>
      <c r="BN12" s="107"/>
      <c r="BO12" s="107"/>
      <c r="BP12" s="107"/>
      <c r="BQ12" s="107"/>
      <c r="BR12" s="107"/>
      <c r="BS12" s="107"/>
      <c r="BT12" s="107"/>
      <c r="BU12" s="107"/>
      <c r="BV12" s="107"/>
      <c r="BW12" s="107"/>
      <c r="BX12" s="107"/>
      <c r="BY12" s="107"/>
      <c r="BZ12" s="107"/>
      <c r="CA12" s="107"/>
      <c r="CB12" s="107"/>
      <c r="CC12" s="107"/>
      <c r="CD12" s="107"/>
      <c r="CE12" s="107"/>
      <c r="CF12" s="107"/>
      <c r="CG12" s="107"/>
      <c r="CH12" s="107"/>
      <c r="CI12" s="107"/>
      <c r="CJ12" s="107"/>
      <c r="CK12" s="107"/>
      <c r="CL12" s="107"/>
      <c r="CM12" s="107"/>
      <c r="CN12" s="107"/>
      <c r="CO12" s="107"/>
      <c r="CP12" s="107"/>
      <c r="CQ12" s="107"/>
      <c r="CR12" s="107"/>
      <c r="CS12" s="107"/>
      <c r="CT12" s="107"/>
      <c r="CU12" s="107"/>
      <c r="CV12" s="107"/>
      <c r="CW12" s="107"/>
      <c r="CX12" s="107"/>
      <c r="CY12" s="107"/>
      <c r="CZ12" s="107"/>
      <c r="DA12" s="107"/>
      <c r="DB12" s="107"/>
      <c r="DC12" s="107"/>
      <c r="DD12" s="107"/>
      <c r="DE12" s="107"/>
      <c r="DF12" s="107"/>
      <c r="DG12" s="107"/>
      <c r="DH12" s="107"/>
      <c r="DI12" s="107"/>
      <c r="DJ12" s="107"/>
      <c r="DK12" s="107"/>
      <c r="DL12" s="107"/>
      <c r="DM12" s="107"/>
      <c r="DN12" s="107"/>
      <c r="DO12" s="107"/>
      <c r="DP12" s="107"/>
      <c r="DQ12" s="107"/>
      <c r="DR12" s="107"/>
      <c r="DS12" s="107"/>
      <c r="DT12" s="107"/>
      <c r="DU12" s="107"/>
      <c r="DV12" s="107"/>
      <c r="DW12" s="107"/>
      <c r="DX12" s="107"/>
      <c r="DY12" s="107"/>
      <c r="DZ12" s="107"/>
      <c r="EA12" s="107"/>
      <c r="EB12" s="107"/>
      <c r="EC12" s="107"/>
      <c r="ED12" s="107"/>
      <c r="EE12" s="107"/>
      <c r="EF12" s="107"/>
      <c r="EG12" s="107"/>
      <c r="EH12" s="107"/>
      <c r="EI12" s="107"/>
      <c r="EJ12" s="107"/>
      <c r="EK12" s="107"/>
      <c r="EL12" s="107"/>
      <c r="EM12" s="107"/>
      <c r="EN12" s="107"/>
      <c r="EO12" s="107"/>
      <c r="EP12" s="107"/>
      <c r="EQ12" s="107"/>
      <c r="ER12" s="107"/>
      <c r="ES12" s="107"/>
      <c r="ET12" s="107"/>
      <c r="EU12" s="107"/>
      <c r="EV12" s="107"/>
      <c r="EW12" s="107"/>
      <c r="EX12" s="107"/>
      <c r="EY12" s="107"/>
      <c r="EZ12" s="107"/>
      <c r="FA12" s="107"/>
      <c r="FB12" s="107"/>
      <c r="FC12" s="107"/>
    </row>
    <row r="13" spans="1:159" s="86" customFormat="1" ht="24.95" customHeight="1">
      <c r="A13" s="120" t="s">
        <v>153</v>
      </c>
      <c r="B13" s="121" t="s">
        <v>162</v>
      </c>
      <c r="C13" s="120"/>
      <c r="D13" s="120"/>
      <c r="E13" s="122"/>
      <c r="F13" s="122"/>
      <c r="G13" s="122"/>
      <c r="H13" s="122"/>
      <c r="I13" s="122"/>
      <c r="J13" s="122"/>
      <c r="K13" s="122"/>
      <c r="L13" s="122"/>
      <c r="M13" s="127" t="s">
        <v>122</v>
      </c>
      <c r="N13" s="128" t="s">
        <v>155</v>
      </c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7"/>
      <c r="AT13" s="107"/>
      <c r="AU13" s="107"/>
      <c r="AV13" s="107"/>
      <c r="AW13" s="107"/>
      <c r="AX13" s="107"/>
      <c r="AY13" s="107"/>
      <c r="AZ13" s="107"/>
      <c r="BA13" s="107"/>
      <c r="BB13" s="107"/>
      <c r="BC13" s="107"/>
      <c r="BD13" s="107"/>
      <c r="BE13" s="107"/>
      <c r="BF13" s="107"/>
      <c r="BG13" s="107"/>
      <c r="BH13" s="107"/>
      <c r="BI13" s="107"/>
      <c r="BJ13" s="107"/>
      <c r="BK13" s="107"/>
      <c r="BL13" s="107"/>
      <c r="BM13" s="107"/>
      <c r="BN13" s="107"/>
      <c r="BO13" s="107"/>
      <c r="BP13" s="107"/>
      <c r="BQ13" s="107"/>
      <c r="BR13" s="107"/>
      <c r="BS13" s="107"/>
      <c r="BT13" s="107"/>
      <c r="BU13" s="107"/>
      <c r="BV13" s="107"/>
      <c r="BW13" s="107"/>
      <c r="BX13" s="107"/>
      <c r="BY13" s="107"/>
      <c r="BZ13" s="107"/>
      <c r="CA13" s="107"/>
      <c r="CB13" s="107"/>
      <c r="CC13" s="107"/>
      <c r="CD13" s="107"/>
      <c r="CE13" s="107"/>
      <c r="CF13" s="107"/>
      <c r="CG13" s="107"/>
      <c r="CH13" s="107"/>
      <c r="CI13" s="107"/>
      <c r="CJ13" s="107"/>
      <c r="CK13" s="107"/>
      <c r="CL13" s="107"/>
      <c r="CM13" s="107"/>
      <c r="CN13" s="107"/>
      <c r="CO13" s="107"/>
      <c r="CP13" s="107"/>
      <c r="CQ13" s="107"/>
      <c r="CR13" s="107"/>
      <c r="CS13" s="107"/>
      <c r="CT13" s="107"/>
      <c r="CU13" s="107"/>
      <c r="CV13" s="107"/>
      <c r="CW13" s="107"/>
      <c r="CX13" s="107"/>
      <c r="CY13" s="107"/>
      <c r="CZ13" s="107"/>
      <c r="DA13" s="107"/>
      <c r="DB13" s="107"/>
      <c r="DC13" s="107"/>
      <c r="DD13" s="107"/>
      <c r="DE13" s="107"/>
      <c r="DF13" s="107"/>
      <c r="DG13" s="107"/>
      <c r="DH13" s="107"/>
      <c r="DI13" s="107"/>
      <c r="DJ13" s="107"/>
      <c r="DK13" s="107"/>
      <c r="DL13" s="107"/>
      <c r="DM13" s="107"/>
      <c r="DN13" s="107"/>
      <c r="DO13" s="107"/>
      <c r="DP13" s="107"/>
      <c r="DQ13" s="107"/>
      <c r="DR13" s="107"/>
      <c r="DS13" s="107"/>
      <c r="DT13" s="107"/>
      <c r="DU13" s="107"/>
      <c r="DV13" s="107"/>
      <c r="DW13" s="107"/>
      <c r="DX13" s="107"/>
      <c r="DY13" s="107"/>
      <c r="DZ13" s="107"/>
      <c r="EA13" s="107"/>
      <c r="EB13" s="107"/>
      <c r="EC13" s="107"/>
      <c r="ED13" s="107"/>
      <c r="EE13" s="107"/>
      <c r="EF13" s="107"/>
      <c r="EG13" s="107"/>
      <c r="EH13" s="107"/>
      <c r="EI13" s="107"/>
      <c r="EJ13" s="107"/>
      <c r="EK13" s="107"/>
      <c r="EL13" s="107"/>
      <c r="EM13" s="107"/>
      <c r="EN13" s="107"/>
      <c r="EO13" s="107"/>
      <c r="EP13" s="107"/>
      <c r="EQ13" s="107"/>
      <c r="ER13" s="107"/>
      <c r="ES13" s="107"/>
      <c r="ET13" s="107"/>
      <c r="EU13" s="107"/>
      <c r="EV13" s="107"/>
      <c r="EW13" s="107"/>
      <c r="EX13" s="107"/>
      <c r="EY13" s="107"/>
      <c r="EZ13" s="107"/>
      <c r="FA13" s="107"/>
      <c r="FB13" s="107"/>
      <c r="FC13" s="107"/>
    </row>
    <row r="14" spans="1:159" s="86" customFormat="1" ht="24.95" customHeight="1">
      <c r="A14" s="120" t="s">
        <v>153</v>
      </c>
      <c r="B14" s="121" t="s">
        <v>163</v>
      </c>
      <c r="C14" s="120"/>
      <c r="D14" s="120"/>
      <c r="E14" s="122"/>
      <c r="F14" s="122"/>
      <c r="G14" s="122"/>
      <c r="H14" s="122"/>
      <c r="I14" s="122"/>
      <c r="J14" s="122"/>
      <c r="K14" s="122"/>
      <c r="L14" s="122"/>
      <c r="M14" s="127" t="s">
        <v>122</v>
      </c>
      <c r="N14" s="128" t="s">
        <v>155</v>
      </c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107"/>
      <c r="AU14" s="107"/>
      <c r="AV14" s="107"/>
      <c r="AW14" s="107"/>
      <c r="AX14" s="107"/>
      <c r="AY14" s="107"/>
      <c r="AZ14" s="107"/>
      <c r="BA14" s="107"/>
      <c r="BB14" s="107"/>
      <c r="BC14" s="107"/>
      <c r="BD14" s="107"/>
      <c r="BE14" s="107"/>
      <c r="BF14" s="107"/>
      <c r="BG14" s="107"/>
      <c r="BH14" s="107"/>
      <c r="BI14" s="107"/>
      <c r="BJ14" s="107"/>
      <c r="BK14" s="107"/>
      <c r="BL14" s="107"/>
      <c r="BM14" s="107"/>
      <c r="BN14" s="107"/>
      <c r="BO14" s="107"/>
      <c r="BP14" s="107"/>
      <c r="BQ14" s="107"/>
      <c r="BR14" s="107"/>
      <c r="BS14" s="107"/>
      <c r="BT14" s="107"/>
      <c r="BU14" s="107"/>
      <c r="BV14" s="107"/>
      <c r="BW14" s="107"/>
      <c r="BX14" s="107"/>
      <c r="BY14" s="107"/>
      <c r="BZ14" s="107"/>
      <c r="CA14" s="107"/>
      <c r="CB14" s="107"/>
      <c r="CC14" s="107"/>
      <c r="CD14" s="107"/>
      <c r="CE14" s="107"/>
      <c r="CF14" s="107"/>
      <c r="CG14" s="107"/>
      <c r="CH14" s="107"/>
      <c r="CI14" s="107"/>
      <c r="CJ14" s="107"/>
      <c r="CK14" s="107"/>
      <c r="CL14" s="107"/>
      <c r="CM14" s="107"/>
      <c r="CN14" s="107"/>
      <c r="CO14" s="107"/>
      <c r="CP14" s="107"/>
      <c r="CQ14" s="107"/>
      <c r="CR14" s="107"/>
      <c r="CS14" s="107"/>
      <c r="CT14" s="107"/>
      <c r="CU14" s="107"/>
      <c r="CV14" s="107"/>
      <c r="CW14" s="107"/>
      <c r="CX14" s="107"/>
      <c r="CY14" s="107"/>
      <c r="CZ14" s="107"/>
      <c r="DA14" s="107"/>
      <c r="DB14" s="107"/>
      <c r="DC14" s="107"/>
      <c r="DD14" s="107"/>
      <c r="DE14" s="107"/>
      <c r="DF14" s="107"/>
      <c r="DG14" s="107"/>
      <c r="DH14" s="107"/>
      <c r="DI14" s="107"/>
      <c r="DJ14" s="107"/>
      <c r="DK14" s="107"/>
      <c r="DL14" s="107"/>
      <c r="DM14" s="107"/>
      <c r="DN14" s="107"/>
      <c r="DO14" s="107"/>
      <c r="DP14" s="107"/>
      <c r="DQ14" s="107"/>
      <c r="DR14" s="107"/>
      <c r="DS14" s="107"/>
      <c r="DT14" s="107"/>
      <c r="DU14" s="107"/>
      <c r="DV14" s="107"/>
      <c r="DW14" s="107"/>
      <c r="DX14" s="107"/>
      <c r="DY14" s="107"/>
      <c r="DZ14" s="107"/>
      <c r="EA14" s="107"/>
      <c r="EB14" s="107"/>
      <c r="EC14" s="107"/>
      <c r="ED14" s="107"/>
      <c r="EE14" s="107"/>
      <c r="EF14" s="107"/>
      <c r="EG14" s="107"/>
      <c r="EH14" s="107"/>
      <c r="EI14" s="107"/>
      <c r="EJ14" s="107"/>
      <c r="EK14" s="107"/>
      <c r="EL14" s="107"/>
      <c r="EM14" s="107"/>
      <c r="EN14" s="107"/>
      <c r="EO14" s="107"/>
      <c r="EP14" s="107"/>
      <c r="EQ14" s="107"/>
      <c r="ER14" s="107"/>
      <c r="ES14" s="107"/>
      <c r="ET14" s="107"/>
      <c r="EU14" s="107"/>
      <c r="EV14" s="107"/>
      <c r="EW14" s="107"/>
      <c r="EX14" s="107"/>
      <c r="EY14" s="107"/>
      <c r="EZ14" s="107"/>
      <c r="FA14" s="107"/>
      <c r="FB14" s="107"/>
      <c r="FC14" s="107"/>
    </row>
    <row r="15" spans="1:159" s="86" customFormat="1" ht="24.95" customHeight="1">
      <c r="A15" s="120" t="s">
        <v>153</v>
      </c>
      <c r="B15" s="121" t="s">
        <v>164</v>
      </c>
      <c r="C15" s="120"/>
      <c r="D15" s="120"/>
      <c r="E15" s="122"/>
      <c r="F15" s="122"/>
      <c r="G15" s="122"/>
      <c r="H15" s="122"/>
      <c r="I15" s="122"/>
      <c r="J15" s="122"/>
      <c r="K15" s="122"/>
      <c r="L15" s="122"/>
      <c r="M15" s="127" t="s">
        <v>122</v>
      </c>
      <c r="N15" s="128" t="s">
        <v>155</v>
      </c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  <c r="BT15" s="107"/>
      <c r="BU15" s="107"/>
      <c r="BV15" s="107"/>
      <c r="BW15" s="107"/>
      <c r="BX15" s="107"/>
      <c r="BY15" s="107"/>
      <c r="BZ15" s="107"/>
      <c r="CA15" s="107"/>
      <c r="CB15" s="107"/>
      <c r="CC15" s="107"/>
      <c r="CD15" s="107"/>
      <c r="CE15" s="107"/>
      <c r="CF15" s="107"/>
      <c r="CG15" s="107"/>
      <c r="CH15" s="107"/>
      <c r="CI15" s="107"/>
      <c r="CJ15" s="107"/>
      <c r="CK15" s="107"/>
      <c r="CL15" s="107"/>
      <c r="CM15" s="107"/>
      <c r="CN15" s="107"/>
      <c r="CO15" s="107"/>
      <c r="CP15" s="107"/>
      <c r="CQ15" s="107"/>
      <c r="CR15" s="107"/>
      <c r="CS15" s="107"/>
      <c r="CT15" s="107"/>
      <c r="CU15" s="107"/>
      <c r="CV15" s="107"/>
      <c r="CW15" s="107"/>
      <c r="CX15" s="107"/>
      <c r="CY15" s="107"/>
      <c r="CZ15" s="107"/>
      <c r="DA15" s="107"/>
      <c r="DB15" s="107"/>
      <c r="DC15" s="107"/>
      <c r="DD15" s="107"/>
      <c r="DE15" s="107"/>
      <c r="DF15" s="107"/>
      <c r="DG15" s="107"/>
      <c r="DH15" s="107"/>
      <c r="DI15" s="107"/>
      <c r="DJ15" s="107"/>
      <c r="DK15" s="107"/>
      <c r="DL15" s="107"/>
      <c r="DM15" s="107"/>
      <c r="DN15" s="107"/>
      <c r="DO15" s="107"/>
      <c r="DP15" s="107"/>
      <c r="DQ15" s="107"/>
      <c r="DR15" s="107"/>
      <c r="DS15" s="107"/>
      <c r="DT15" s="107"/>
      <c r="DU15" s="107"/>
      <c r="DV15" s="107"/>
      <c r="DW15" s="107"/>
      <c r="DX15" s="107"/>
      <c r="DY15" s="107"/>
      <c r="DZ15" s="107"/>
      <c r="EA15" s="107"/>
      <c r="EB15" s="107"/>
      <c r="EC15" s="107"/>
      <c r="ED15" s="107"/>
      <c r="EE15" s="107"/>
      <c r="EF15" s="107"/>
      <c r="EG15" s="107"/>
      <c r="EH15" s="107"/>
      <c r="EI15" s="107"/>
      <c r="EJ15" s="107"/>
      <c r="EK15" s="107"/>
      <c r="EL15" s="107"/>
      <c r="EM15" s="107"/>
      <c r="EN15" s="107"/>
      <c r="EO15" s="107"/>
      <c r="EP15" s="107"/>
      <c r="EQ15" s="107"/>
      <c r="ER15" s="107"/>
      <c r="ES15" s="107"/>
      <c r="ET15" s="107"/>
      <c r="EU15" s="107"/>
      <c r="EV15" s="107"/>
      <c r="EW15" s="107"/>
      <c r="EX15" s="107"/>
      <c r="EY15" s="107"/>
      <c r="EZ15" s="107"/>
      <c r="FA15" s="107"/>
      <c r="FB15" s="107"/>
      <c r="FC15" s="107"/>
    </row>
    <row r="16" spans="1:159" s="86" customFormat="1" ht="24.95" customHeight="1">
      <c r="A16" s="120" t="s">
        <v>153</v>
      </c>
      <c r="B16" s="121" t="s">
        <v>165</v>
      </c>
      <c r="C16" s="120"/>
      <c r="D16" s="120"/>
      <c r="E16" s="122"/>
      <c r="F16" s="122"/>
      <c r="G16" s="122"/>
      <c r="H16" s="122"/>
      <c r="I16" s="122"/>
      <c r="J16" s="122"/>
      <c r="K16" s="122"/>
      <c r="L16" s="122"/>
      <c r="M16" s="127" t="s">
        <v>122</v>
      </c>
      <c r="N16" s="128" t="s">
        <v>155</v>
      </c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107"/>
      <c r="AU16" s="107"/>
      <c r="AV16" s="107"/>
      <c r="AW16" s="107"/>
      <c r="AX16" s="107"/>
      <c r="AY16" s="107"/>
      <c r="AZ16" s="107"/>
      <c r="BA16" s="107"/>
      <c r="BB16" s="107"/>
      <c r="BC16" s="107"/>
      <c r="BD16" s="107"/>
      <c r="BE16" s="107"/>
      <c r="BF16" s="107"/>
      <c r="BG16" s="107"/>
      <c r="BH16" s="107"/>
      <c r="BI16" s="107"/>
      <c r="BJ16" s="107"/>
      <c r="BK16" s="107"/>
      <c r="BL16" s="107"/>
      <c r="BM16" s="107"/>
      <c r="BN16" s="107"/>
      <c r="BO16" s="107"/>
      <c r="BP16" s="107"/>
      <c r="BQ16" s="107"/>
      <c r="BR16" s="107"/>
      <c r="BS16" s="107"/>
      <c r="BT16" s="107"/>
      <c r="BU16" s="107"/>
      <c r="BV16" s="107"/>
      <c r="BW16" s="107"/>
      <c r="BX16" s="107"/>
      <c r="BY16" s="107"/>
      <c r="BZ16" s="107"/>
      <c r="CA16" s="107"/>
      <c r="CB16" s="107"/>
      <c r="CC16" s="107"/>
      <c r="CD16" s="107"/>
      <c r="CE16" s="107"/>
      <c r="CF16" s="107"/>
      <c r="CG16" s="107"/>
      <c r="CH16" s="107"/>
      <c r="CI16" s="107"/>
      <c r="CJ16" s="107"/>
      <c r="CK16" s="107"/>
      <c r="CL16" s="107"/>
      <c r="CM16" s="107"/>
      <c r="CN16" s="107"/>
      <c r="CO16" s="107"/>
      <c r="CP16" s="107"/>
      <c r="CQ16" s="107"/>
      <c r="CR16" s="107"/>
      <c r="CS16" s="107"/>
      <c r="CT16" s="107"/>
      <c r="CU16" s="107"/>
      <c r="CV16" s="107"/>
      <c r="CW16" s="107"/>
      <c r="CX16" s="107"/>
      <c r="CY16" s="107"/>
      <c r="CZ16" s="107"/>
      <c r="DA16" s="107"/>
      <c r="DB16" s="107"/>
      <c r="DC16" s="107"/>
      <c r="DD16" s="107"/>
      <c r="DE16" s="107"/>
      <c r="DF16" s="107"/>
      <c r="DG16" s="107"/>
      <c r="DH16" s="107"/>
      <c r="DI16" s="107"/>
      <c r="DJ16" s="107"/>
      <c r="DK16" s="107"/>
      <c r="DL16" s="107"/>
      <c r="DM16" s="107"/>
      <c r="DN16" s="107"/>
      <c r="DO16" s="107"/>
      <c r="DP16" s="107"/>
      <c r="DQ16" s="107"/>
      <c r="DR16" s="107"/>
      <c r="DS16" s="107"/>
      <c r="DT16" s="107"/>
      <c r="DU16" s="107"/>
      <c r="DV16" s="107"/>
      <c r="DW16" s="107"/>
      <c r="DX16" s="107"/>
      <c r="DY16" s="107"/>
      <c r="DZ16" s="107"/>
      <c r="EA16" s="107"/>
      <c r="EB16" s="107"/>
      <c r="EC16" s="107"/>
      <c r="ED16" s="107"/>
      <c r="EE16" s="107"/>
      <c r="EF16" s="107"/>
      <c r="EG16" s="107"/>
      <c r="EH16" s="107"/>
      <c r="EI16" s="107"/>
      <c r="EJ16" s="107"/>
      <c r="EK16" s="107"/>
      <c r="EL16" s="107"/>
      <c r="EM16" s="107"/>
      <c r="EN16" s="107"/>
      <c r="EO16" s="107"/>
      <c r="EP16" s="107"/>
      <c r="EQ16" s="107"/>
      <c r="ER16" s="107"/>
      <c r="ES16" s="107"/>
      <c r="ET16" s="107"/>
      <c r="EU16" s="107"/>
      <c r="EV16" s="107"/>
      <c r="EW16" s="107"/>
      <c r="EX16" s="107"/>
      <c r="EY16" s="107"/>
      <c r="EZ16" s="107"/>
      <c r="FA16" s="107"/>
      <c r="FB16" s="107"/>
      <c r="FC16" s="107"/>
    </row>
    <row r="17" spans="1:159" s="86" customFormat="1" ht="24.95" customHeight="1">
      <c r="A17" s="120" t="s">
        <v>153</v>
      </c>
      <c r="B17" s="121" t="s">
        <v>166</v>
      </c>
      <c r="C17" s="120"/>
      <c r="D17" s="120"/>
      <c r="E17" s="122"/>
      <c r="F17" s="122"/>
      <c r="G17" s="122"/>
      <c r="H17" s="122"/>
      <c r="I17" s="122"/>
      <c r="J17" s="122"/>
      <c r="K17" s="122"/>
      <c r="L17" s="122"/>
      <c r="M17" s="127" t="s">
        <v>122</v>
      </c>
      <c r="N17" s="128" t="s">
        <v>155</v>
      </c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7"/>
      <c r="AV17" s="107"/>
      <c r="AW17" s="107"/>
      <c r="AX17" s="107"/>
      <c r="AY17" s="107"/>
      <c r="AZ17" s="107"/>
      <c r="BA17" s="107"/>
      <c r="BB17" s="107"/>
      <c r="BC17" s="107"/>
      <c r="BD17" s="107"/>
      <c r="BE17" s="107"/>
      <c r="BF17" s="107"/>
      <c r="BG17" s="107"/>
      <c r="BH17" s="107"/>
      <c r="BI17" s="107"/>
      <c r="BJ17" s="107"/>
      <c r="BK17" s="107"/>
      <c r="BL17" s="107"/>
      <c r="BM17" s="107"/>
      <c r="BN17" s="107"/>
      <c r="BO17" s="107"/>
      <c r="BP17" s="107"/>
      <c r="BQ17" s="107"/>
      <c r="BR17" s="107"/>
      <c r="BS17" s="107"/>
      <c r="BT17" s="107"/>
      <c r="BU17" s="107"/>
      <c r="BV17" s="107"/>
      <c r="BW17" s="107"/>
      <c r="BX17" s="107"/>
      <c r="BY17" s="107"/>
      <c r="BZ17" s="107"/>
      <c r="CA17" s="107"/>
      <c r="CB17" s="107"/>
      <c r="CC17" s="107"/>
      <c r="CD17" s="107"/>
      <c r="CE17" s="107"/>
      <c r="CF17" s="107"/>
      <c r="CG17" s="107"/>
      <c r="CH17" s="107"/>
      <c r="CI17" s="107"/>
      <c r="CJ17" s="107"/>
      <c r="CK17" s="107"/>
      <c r="CL17" s="107"/>
      <c r="CM17" s="107"/>
      <c r="CN17" s="107"/>
      <c r="CO17" s="107"/>
      <c r="CP17" s="107"/>
      <c r="CQ17" s="107"/>
      <c r="CR17" s="107"/>
      <c r="CS17" s="107"/>
      <c r="CT17" s="107"/>
      <c r="CU17" s="107"/>
      <c r="CV17" s="107"/>
      <c r="CW17" s="107"/>
      <c r="CX17" s="107"/>
      <c r="CY17" s="107"/>
      <c r="CZ17" s="107"/>
      <c r="DA17" s="107"/>
      <c r="DB17" s="107"/>
      <c r="DC17" s="107"/>
      <c r="DD17" s="107"/>
      <c r="DE17" s="107"/>
      <c r="DF17" s="107"/>
      <c r="DG17" s="107"/>
      <c r="DH17" s="107"/>
      <c r="DI17" s="107"/>
      <c r="DJ17" s="107"/>
      <c r="DK17" s="107"/>
      <c r="DL17" s="107"/>
      <c r="DM17" s="107"/>
      <c r="DN17" s="107"/>
      <c r="DO17" s="107"/>
      <c r="DP17" s="107"/>
      <c r="DQ17" s="107"/>
      <c r="DR17" s="107"/>
      <c r="DS17" s="107"/>
      <c r="DT17" s="107"/>
      <c r="DU17" s="107"/>
      <c r="DV17" s="107"/>
      <c r="DW17" s="107"/>
      <c r="DX17" s="107"/>
      <c r="DY17" s="107"/>
      <c r="DZ17" s="107"/>
      <c r="EA17" s="107"/>
      <c r="EB17" s="107"/>
      <c r="EC17" s="107"/>
      <c r="ED17" s="107"/>
      <c r="EE17" s="107"/>
      <c r="EF17" s="107"/>
      <c r="EG17" s="107"/>
      <c r="EH17" s="107"/>
      <c r="EI17" s="107"/>
      <c r="EJ17" s="107"/>
      <c r="EK17" s="107"/>
      <c r="EL17" s="107"/>
      <c r="EM17" s="107"/>
      <c r="EN17" s="107"/>
      <c r="EO17" s="107"/>
      <c r="EP17" s="107"/>
      <c r="EQ17" s="107"/>
      <c r="ER17" s="107"/>
      <c r="ES17" s="107"/>
      <c r="ET17" s="107"/>
      <c r="EU17" s="107"/>
      <c r="EV17" s="107"/>
      <c r="EW17" s="107"/>
      <c r="EX17" s="107"/>
      <c r="EY17" s="107"/>
      <c r="EZ17" s="107"/>
      <c r="FA17" s="107"/>
      <c r="FB17" s="107"/>
      <c r="FC17" s="107"/>
    </row>
    <row r="18" spans="1:159" s="86" customFormat="1" ht="24.95" customHeight="1">
      <c r="A18" s="120" t="s">
        <v>153</v>
      </c>
      <c r="B18" s="121" t="s">
        <v>167</v>
      </c>
      <c r="C18" s="120"/>
      <c r="D18" s="120"/>
      <c r="E18" s="122"/>
      <c r="F18" s="122"/>
      <c r="G18" s="122"/>
      <c r="H18" s="122"/>
      <c r="I18" s="122"/>
      <c r="J18" s="122"/>
      <c r="K18" s="122"/>
      <c r="L18" s="122"/>
      <c r="M18" s="127" t="s">
        <v>122</v>
      </c>
      <c r="N18" s="128" t="s">
        <v>155</v>
      </c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7"/>
      <c r="AV18" s="107"/>
      <c r="AW18" s="107"/>
      <c r="AX18" s="107"/>
      <c r="AY18" s="107"/>
      <c r="AZ18" s="107"/>
      <c r="BA18" s="107"/>
      <c r="BB18" s="107"/>
      <c r="BC18" s="107"/>
      <c r="BD18" s="107"/>
      <c r="BE18" s="107"/>
      <c r="BF18" s="107"/>
      <c r="BG18" s="107"/>
      <c r="BH18" s="107"/>
      <c r="BI18" s="107"/>
      <c r="BJ18" s="107"/>
      <c r="BK18" s="107"/>
      <c r="BL18" s="107"/>
      <c r="BM18" s="107"/>
      <c r="BN18" s="107"/>
      <c r="BO18" s="107"/>
      <c r="BP18" s="107"/>
      <c r="BQ18" s="107"/>
      <c r="BR18" s="107"/>
      <c r="BS18" s="107"/>
      <c r="BT18" s="107"/>
      <c r="BU18" s="107"/>
      <c r="BV18" s="107"/>
      <c r="BW18" s="107"/>
      <c r="BX18" s="107"/>
      <c r="BY18" s="107"/>
      <c r="BZ18" s="107"/>
      <c r="CA18" s="107"/>
      <c r="CB18" s="107"/>
      <c r="CC18" s="107"/>
      <c r="CD18" s="107"/>
      <c r="CE18" s="107"/>
      <c r="CF18" s="107"/>
      <c r="CG18" s="107"/>
      <c r="CH18" s="107"/>
      <c r="CI18" s="107"/>
      <c r="CJ18" s="107"/>
      <c r="CK18" s="107"/>
      <c r="CL18" s="107"/>
      <c r="CM18" s="107"/>
      <c r="CN18" s="107"/>
      <c r="CO18" s="107"/>
      <c r="CP18" s="107"/>
      <c r="CQ18" s="107"/>
      <c r="CR18" s="107"/>
      <c r="CS18" s="107"/>
      <c r="CT18" s="107"/>
      <c r="CU18" s="107"/>
      <c r="CV18" s="107"/>
      <c r="CW18" s="107"/>
      <c r="CX18" s="107"/>
      <c r="CY18" s="107"/>
      <c r="CZ18" s="107"/>
      <c r="DA18" s="107"/>
      <c r="DB18" s="107"/>
      <c r="DC18" s="107"/>
      <c r="DD18" s="107"/>
      <c r="DE18" s="107"/>
      <c r="DF18" s="107"/>
      <c r="DG18" s="107"/>
      <c r="DH18" s="107"/>
      <c r="DI18" s="107"/>
      <c r="DJ18" s="107"/>
      <c r="DK18" s="107"/>
      <c r="DL18" s="107"/>
      <c r="DM18" s="107"/>
      <c r="DN18" s="107"/>
      <c r="DO18" s="107"/>
      <c r="DP18" s="107"/>
      <c r="DQ18" s="107"/>
      <c r="DR18" s="107"/>
      <c r="DS18" s="107"/>
      <c r="DT18" s="107"/>
      <c r="DU18" s="107"/>
      <c r="DV18" s="107"/>
      <c r="DW18" s="107"/>
      <c r="DX18" s="107"/>
      <c r="DY18" s="107"/>
      <c r="DZ18" s="107"/>
      <c r="EA18" s="107"/>
      <c r="EB18" s="107"/>
      <c r="EC18" s="107"/>
      <c r="ED18" s="107"/>
      <c r="EE18" s="107"/>
      <c r="EF18" s="107"/>
      <c r="EG18" s="107"/>
      <c r="EH18" s="107"/>
      <c r="EI18" s="107"/>
      <c r="EJ18" s="107"/>
      <c r="EK18" s="107"/>
      <c r="EL18" s="107"/>
      <c r="EM18" s="107"/>
      <c r="EN18" s="107"/>
      <c r="EO18" s="107"/>
      <c r="EP18" s="107"/>
      <c r="EQ18" s="107"/>
      <c r="ER18" s="107"/>
      <c r="ES18" s="107"/>
      <c r="ET18" s="107"/>
      <c r="EU18" s="107"/>
      <c r="EV18" s="107"/>
      <c r="EW18" s="107"/>
      <c r="EX18" s="107"/>
      <c r="EY18" s="107"/>
      <c r="EZ18" s="107"/>
      <c r="FA18" s="107"/>
      <c r="FB18" s="107"/>
      <c r="FC18" s="107"/>
    </row>
    <row r="19" spans="1:159" s="86" customFormat="1" ht="24.95" customHeight="1">
      <c r="A19" s="120" t="s">
        <v>168</v>
      </c>
      <c r="B19" s="123" t="s">
        <v>169</v>
      </c>
      <c r="C19" s="120"/>
      <c r="D19" s="120"/>
      <c r="E19" s="122"/>
      <c r="F19" s="122"/>
      <c r="G19" s="122"/>
      <c r="H19" s="122"/>
      <c r="I19" s="122"/>
      <c r="J19" s="122"/>
      <c r="K19" s="122"/>
      <c r="L19" s="122"/>
      <c r="M19" s="129" t="s">
        <v>170</v>
      </c>
      <c r="N19" s="128" t="s">
        <v>171</v>
      </c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107"/>
      <c r="CI19" s="107"/>
      <c r="CJ19" s="107"/>
      <c r="CK19" s="107"/>
      <c r="CL19" s="107"/>
      <c r="CM19" s="107"/>
      <c r="CN19" s="107"/>
      <c r="CO19" s="107"/>
      <c r="CP19" s="107"/>
      <c r="CQ19" s="107"/>
      <c r="CR19" s="107"/>
      <c r="CS19" s="107"/>
      <c r="CT19" s="107"/>
      <c r="CU19" s="107"/>
      <c r="CV19" s="107"/>
      <c r="CW19" s="107"/>
      <c r="CX19" s="107"/>
      <c r="CY19" s="107"/>
      <c r="CZ19" s="107"/>
      <c r="DA19" s="107"/>
      <c r="DB19" s="107"/>
      <c r="DC19" s="107"/>
      <c r="DD19" s="107"/>
      <c r="DE19" s="107"/>
      <c r="DF19" s="107"/>
      <c r="DG19" s="107"/>
      <c r="DH19" s="107"/>
      <c r="DI19" s="107"/>
      <c r="DJ19" s="107"/>
      <c r="DK19" s="107"/>
      <c r="DL19" s="107"/>
      <c r="DM19" s="107"/>
      <c r="DN19" s="107"/>
      <c r="DO19" s="107"/>
      <c r="DP19" s="107"/>
      <c r="DQ19" s="107"/>
      <c r="DR19" s="107"/>
      <c r="DS19" s="107"/>
      <c r="DT19" s="107"/>
      <c r="DU19" s="107"/>
      <c r="DV19" s="107"/>
      <c r="DW19" s="107"/>
      <c r="DX19" s="107"/>
      <c r="DY19" s="107"/>
      <c r="DZ19" s="107"/>
      <c r="EA19" s="107"/>
      <c r="EB19" s="107"/>
      <c r="EC19" s="107"/>
      <c r="ED19" s="107"/>
      <c r="EE19" s="107"/>
      <c r="EF19" s="107"/>
      <c r="EG19" s="107"/>
      <c r="EH19" s="107"/>
      <c r="EI19" s="107"/>
      <c r="EJ19" s="107"/>
      <c r="EK19" s="107"/>
      <c r="EL19" s="107"/>
      <c r="EM19" s="107"/>
      <c r="EN19" s="107"/>
      <c r="EO19" s="107"/>
      <c r="EP19" s="107"/>
      <c r="EQ19" s="107"/>
      <c r="ER19" s="107"/>
      <c r="ES19" s="107"/>
      <c r="ET19" s="107"/>
      <c r="EU19" s="107"/>
      <c r="EV19" s="107"/>
      <c r="EW19" s="107"/>
      <c r="EX19" s="107"/>
      <c r="EY19" s="107"/>
      <c r="EZ19" s="107"/>
      <c r="FA19" s="107"/>
      <c r="FB19" s="107"/>
      <c r="FC19" s="107"/>
    </row>
    <row r="20" spans="1:159" s="86" customFormat="1" ht="24.95" customHeight="1">
      <c r="A20" s="120" t="s">
        <v>168</v>
      </c>
      <c r="B20" s="121" t="s">
        <v>172</v>
      </c>
      <c r="C20" s="120"/>
      <c r="D20" s="120"/>
      <c r="E20" s="122"/>
      <c r="F20" s="122"/>
      <c r="G20" s="122"/>
      <c r="H20" s="122"/>
      <c r="I20" s="122"/>
      <c r="J20" s="122"/>
      <c r="K20" s="122"/>
      <c r="L20" s="122"/>
      <c r="M20" s="129" t="s">
        <v>170</v>
      </c>
      <c r="N20" s="128" t="s">
        <v>171</v>
      </c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07"/>
      <c r="DX20" s="107"/>
      <c r="DY20" s="107"/>
      <c r="DZ20" s="107"/>
      <c r="EA20" s="107"/>
      <c r="EB20" s="107"/>
      <c r="EC20" s="107"/>
      <c r="ED20" s="107"/>
      <c r="EE20" s="107"/>
      <c r="EF20" s="107"/>
      <c r="EG20" s="107"/>
      <c r="EH20" s="107"/>
      <c r="EI20" s="107"/>
      <c r="EJ20" s="107"/>
      <c r="EK20" s="107"/>
      <c r="EL20" s="107"/>
      <c r="EM20" s="107"/>
      <c r="EN20" s="107"/>
      <c r="EO20" s="107"/>
      <c r="EP20" s="107"/>
      <c r="EQ20" s="107"/>
      <c r="ER20" s="107"/>
      <c r="ES20" s="107"/>
      <c r="ET20" s="107"/>
      <c r="EU20" s="107"/>
      <c r="EV20" s="107"/>
      <c r="EW20" s="107"/>
      <c r="EX20" s="107"/>
      <c r="EY20" s="107"/>
      <c r="EZ20" s="107"/>
      <c r="FA20" s="107"/>
      <c r="FB20" s="107"/>
      <c r="FC20" s="107"/>
    </row>
    <row r="21" spans="1:159" s="86" customFormat="1" ht="24.95" customHeight="1">
      <c r="A21" s="120" t="s">
        <v>168</v>
      </c>
      <c r="B21" s="121" t="s">
        <v>173</v>
      </c>
      <c r="C21" s="120"/>
      <c r="D21" s="120"/>
      <c r="E21" s="122"/>
      <c r="F21" s="122"/>
      <c r="G21" s="122"/>
      <c r="H21" s="122"/>
      <c r="I21" s="122"/>
      <c r="J21" s="122"/>
      <c r="K21" s="122"/>
      <c r="L21" s="122"/>
      <c r="M21" s="129" t="s">
        <v>170</v>
      </c>
      <c r="N21" s="128" t="s">
        <v>171</v>
      </c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7"/>
      <c r="AV21" s="107"/>
      <c r="AW21" s="107"/>
      <c r="AX21" s="107"/>
      <c r="AY21" s="107"/>
      <c r="AZ21" s="107"/>
      <c r="BA21" s="107"/>
      <c r="BB21" s="107"/>
      <c r="BC21" s="107"/>
      <c r="BD21" s="107"/>
      <c r="BE21" s="107"/>
      <c r="BF21" s="107"/>
      <c r="BG21" s="107"/>
      <c r="BH21" s="107"/>
      <c r="BI21" s="107"/>
      <c r="BJ21" s="107"/>
      <c r="BK21" s="107"/>
      <c r="BL21" s="107"/>
      <c r="BM21" s="107"/>
      <c r="BN21" s="107"/>
      <c r="BO21" s="107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  <c r="EH21" s="107"/>
      <c r="EI21" s="107"/>
      <c r="EJ21" s="107"/>
      <c r="EK21" s="107"/>
      <c r="EL21" s="107"/>
      <c r="EM21" s="107"/>
      <c r="EN21" s="107"/>
      <c r="EO21" s="107"/>
      <c r="EP21" s="107"/>
      <c r="EQ21" s="107"/>
      <c r="ER21" s="107"/>
      <c r="ES21" s="107"/>
      <c r="ET21" s="107"/>
      <c r="EU21" s="107"/>
      <c r="EV21" s="107"/>
      <c r="EW21" s="107"/>
      <c r="EX21" s="107"/>
      <c r="EY21" s="107"/>
      <c r="EZ21" s="107"/>
      <c r="FA21" s="107"/>
      <c r="FB21" s="107"/>
      <c r="FC21" s="107"/>
    </row>
    <row r="22" spans="1:159" s="86" customFormat="1" ht="24.95" customHeight="1">
      <c r="A22" s="120" t="s">
        <v>168</v>
      </c>
      <c r="B22" s="121" t="s">
        <v>174</v>
      </c>
      <c r="C22" s="120"/>
      <c r="D22" s="120"/>
      <c r="E22" s="122"/>
      <c r="F22" s="122"/>
      <c r="G22" s="122"/>
      <c r="H22" s="122"/>
      <c r="I22" s="122"/>
      <c r="J22" s="122"/>
      <c r="K22" s="122"/>
      <c r="L22" s="122"/>
      <c r="M22" s="129" t="s">
        <v>170</v>
      </c>
      <c r="N22" s="128" t="s">
        <v>171</v>
      </c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107"/>
      <c r="BE22" s="107"/>
      <c r="BF22" s="107"/>
      <c r="BG22" s="107"/>
      <c r="BH22" s="107"/>
      <c r="BI22" s="107"/>
      <c r="BJ22" s="107"/>
      <c r="BK22" s="107"/>
      <c r="BL22" s="107"/>
      <c r="BM22" s="107"/>
      <c r="BN22" s="107"/>
      <c r="BO22" s="107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  <c r="DB22" s="107"/>
      <c r="DC22" s="107"/>
      <c r="DD22" s="107"/>
      <c r="DE22" s="107"/>
      <c r="DF22" s="107"/>
      <c r="DG22" s="107"/>
      <c r="DH22" s="107"/>
      <c r="DI22" s="107"/>
      <c r="DJ22" s="107"/>
      <c r="DK22" s="107"/>
      <c r="DL22" s="107"/>
      <c r="DM22" s="107"/>
      <c r="DN22" s="107"/>
      <c r="DO22" s="107"/>
      <c r="DP22" s="107"/>
      <c r="DQ22" s="107"/>
      <c r="DR22" s="107"/>
      <c r="DS22" s="107"/>
      <c r="DT22" s="107"/>
      <c r="DU22" s="107"/>
      <c r="DV22" s="107"/>
      <c r="DW22" s="107"/>
      <c r="DX22" s="107"/>
      <c r="DY22" s="107"/>
      <c r="DZ22" s="107"/>
      <c r="EA22" s="107"/>
      <c r="EB22" s="107"/>
      <c r="EC22" s="107"/>
      <c r="ED22" s="107"/>
      <c r="EE22" s="107"/>
      <c r="EF22" s="107"/>
      <c r="EG22" s="107"/>
      <c r="EH22" s="107"/>
      <c r="EI22" s="107"/>
      <c r="EJ22" s="107"/>
      <c r="EK22" s="107"/>
      <c r="EL22" s="107"/>
      <c r="EM22" s="107"/>
      <c r="EN22" s="107"/>
      <c r="EO22" s="107"/>
      <c r="EP22" s="107"/>
      <c r="EQ22" s="107"/>
      <c r="ER22" s="107"/>
      <c r="ES22" s="107"/>
      <c r="ET22" s="107"/>
      <c r="EU22" s="107"/>
      <c r="EV22" s="107"/>
      <c r="EW22" s="107"/>
      <c r="EX22" s="107"/>
      <c r="EY22" s="107"/>
      <c r="EZ22" s="107"/>
      <c r="FA22" s="107"/>
      <c r="FB22" s="107"/>
      <c r="FC22" s="107"/>
    </row>
    <row r="23" spans="1:159" s="86" customFormat="1" ht="24.95" customHeight="1">
      <c r="A23" s="120" t="s">
        <v>168</v>
      </c>
      <c r="B23" s="121" t="s">
        <v>175</v>
      </c>
      <c r="C23" s="120"/>
      <c r="D23" s="120"/>
      <c r="E23" s="122"/>
      <c r="F23" s="122"/>
      <c r="G23" s="122"/>
      <c r="H23" s="122"/>
      <c r="I23" s="122"/>
      <c r="J23" s="122"/>
      <c r="K23" s="122"/>
      <c r="L23" s="122"/>
      <c r="M23" s="129" t="s">
        <v>170</v>
      </c>
      <c r="N23" s="128" t="s">
        <v>171</v>
      </c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7"/>
      <c r="AV23" s="107"/>
      <c r="AW23" s="107"/>
      <c r="AX23" s="107"/>
      <c r="AY23" s="107"/>
      <c r="AZ23" s="107"/>
      <c r="BA23" s="107"/>
      <c r="BB23" s="107"/>
      <c r="BC23" s="107"/>
      <c r="BD23" s="107"/>
      <c r="BE23" s="107"/>
      <c r="BF23" s="107"/>
      <c r="BG23" s="107"/>
      <c r="BH23" s="107"/>
      <c r="BI23" s="107"/>
      <c r="BJ23" s="107"/>
      <c r="BK23" s="107"/>
      <c r="BL23" s="107"/>
      <c r="BM23" s="107"/>
      <c r="BN23" s="107"/>
      <c r="BO23" s="107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  <c r="CX23" s="107"/>
      <c r="CY23" s="107"/>
      <c r="CZ23" s="107"/>
      <c r="DA23" s="107"/>
      <c r="DB23" s="107"/>
      <c r="DC23" s="107"/>
      <c r="DD23" s="107"/>
      <c r="DE23" s="107"/>
      <c r="DF23" s="107"/>
      <c r="DG23" s="107"/>
      <c r="DH23" s="107"/>
      <c r="DI23" s="107"/>
      <c r="DJ23" s="107"/>
      <c r="DK23" s="107"/>
      <c r="DL23" s="107"/>
      <c r="DM23" s="107"/>
      <c r="DN23" s="107"/>
      <c r="DO23" s="107"/>
      <c r="DP23" s="107"/>
      <c r="DQ23" s="107"/>
      <c r="DR23" s="107"/>
      <c r="DS23" s="107"/>
      <c r="DT23" s="107"/>
      <c r="DU23" s="107"/>
      <c r="DV23" s="107"/>
      <c r="DW23" s="107"/>
      <c r="DX23" s="107"/>
      <c r="DY23" s="107"/>
      <c r="DZ23" s="107"/>
      <c r="EA23" s="107"/>
      <c r="EB23" s="107"/>
      <c r="EC23" s="107"/>
      <c r="ED23" s="107"/>
      <c r="EE23" s="107"/>
      <c r="EF23" s="107"/>
      <c r="EG23" s="107"/>
      <c r="EH23" s="107"/>
      <c r="EI23" s="107"/>
      <c r="EJ23" s="107"/>
      <c r="EK23" s="107"/>
      <c r="EL23" s="107"/>
      <c r="EM23" s="107"/>
      <c r="EN23" s="107"/>
      <c r="EO23" s="107"/>
      <c r="EP23" s="107"/>
      <c r="EQ23" s="107"/>
      <c r="ER23" s="107"/>
      <c r="ES23" s="107"/>
      <c r="ET23" s="107"/>
      <c r="EU23" s="107"/>
      <c r="EV23" s="107"/>
      <c r="EW23" s="107"/>
      <c r="EX23" s="107"/>
      <c r="EY23" s="107"/>
      <c r="EZ23" s="107"/>
      <c r="FA23" s="107"/>
      <c r="FB23" s="107"/>
      <c r="FC23" s="107"/>
    </row>
    <row r="24" spans="1:159" s="86" customFormat="1" ht="24.95" customHeight="1">
      <c r="A24" s="120" t="s">
        <v>168</v>
      </c>
      <c r="B24" s="121" t="s">
        <v>176</v>
      </c>
      <c r="C24" s="120"/>
      <c r="D24" s="120"/>
      <c r="E24" s="122"/>
      <c r="F24" s="122"/>
      <c r="G24" s="122"/>
      <c r="H24" s="122"/>
      <c r="I24" s="122"/>
      <c r="J24" s="122"/>
      <c r="K24" s="122"/>
      <c r="L24" s="122"/>
      <c r="M24" s="129" t="s">
        <v>170</v>
      </c>
      <c r="N24" s="128" t="s">
        <v>171</v>
      </c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107"/>
      <c r="CI24" s="107"/>
      <c r="CJ24" s="107"/>
      <c r="CK24" s="107"/>
      <c r="CL24" s="107"/>
      <c r="CM24" s="107"/>
      <c r="CN24" s="107"/>
      <c r="CO24" s="107"/>
      <c r="CP24" s="107"/>
      <c r="CQ24" s="107"/>
      <c r="CR24" s="107"/>
      <c r="CS24" s="107"/>
      <c r="CT24" s="107"/>
      <c r="CU24" s="107"/>
      <c r="CV24" s="107"/>
      <c r="CW24" s="107"/>
      <c r="CX24" s="107"/>
      <c r="CY24" s="107"/>
      <c r="CZ24" s="107"/>
      <c r="DA24" s="107"/>
      <c r="DB24" s="107"/>
      <c r="DC24" s="107"/>
      <c r="DD24" s="107"/>
      <c r="DE24" s="107"/>
      <c r="DF24" s="107"/>
      <c r="DG24" s="107"/>
      <c r="DH24" s="107"/>
      <c r="DI24" s="107"/>
      <c r="DJ24" s="107"/>
      <c r="DK24" s="107"/>
      <c r="DL24" s="107"/>
      <c r="DM24" s="107"/>
      <c r="DN24" s="107"/>
      <c r="DO24" s="107"/>
      <c r="DP24" s="107"/>
      <c r="DQ24" s="107"/>
      <c r="DR24" s="107"/>
      <c r="DS24" s="107"/>
      <c r="DT24" s="107"/>
      <c r="DU24" s="107"/>
      <c r="DV24" s="107"/>
      <c r="DW24" s="107"/>
      <c r="DX24" s="107"/>
      <c r="DY24" s="107"/>
      <c r="DZ24" s="107"/>
      <c r="EA24" s="107"/>
      <c r="EB24" s="107"/>
      <c r="EC24" s="107"/>
      <c r="ED24" s="107"/>
      <c r="EE24" s="107"/>
      <c r="EF24" s="107"/>
      <c r="EG24" s="107"/>
      <c r="EH24" s="107"/>
      <c r="EI24" s="107"/>
      <c r="EJ24" s="107"/>
      <c r="EK24" s="107"/>
      <c r="EL24" s="107"/>
      <c r="EM24" s="107"/>
      <c r="EN24" s="107"/>
      <c r="EO24" s="107"/>
      <c r="EP24" s="107"/>
      <c r="EQ24" s="107"/>
      <c r="ER24" s="107"/>
      <c r="ES24" s="107"/>
      <c r="ET24" s="107"/>
      <c r="EU24" s="107"/>
      <c r="EV24" s="107"/>
      <c r="EW24" s="107"/>
      <c r="EX24" s="107"/>
      <c r="EY24" s="107"/>
      <c r="EZ24" s="107"/>
      <c r="FA24" s="107"/>
      <c r="FB24" s="107"/>
      <c r="FC24" s="107"/>
    </row>
    <row r="25" spans="1:159" s="86" customFormat="1" ht="24.95" customHeight="1">
      <c r="A25" s="120" t="s">
        <v>168</v>
      </c>
      <c r="B25" s="123" t="s">
        <v>177</v>
      </c>
      <c r="C25" s="120"/>
      <c r="D25" s="120"/>
      <c r="E25" s="122"/>
      <c r="F25" s="122"/>
      <c r="G25" s="122"/>
      <c r="H25" s="122"/>
      <c r="I25" s="122"/>
      <c r="J25" s="122"/>
      <c r="K25" s="122"/>
      <c r="L25" s="122"/>
      <c r="M25" s="129" t="s">
        <v>170</v>
      </c>
      <c r="N25" s="128" t="s">
        <v>171</v>
      </c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107"/>
      <c r="CI25" s="107"/>
      <c r="CJ25" s="107"/>
      <c r="CK25" s="107"/>
      <c r="CL25" s="107"/>
      <c r="CM25" s="107"/>
      <c r="CN25" s="107"/>
      <c r="CO25" s="107"/>
      <c r="CP25" s="107"/>
      <c r="CQ25" s="107"/>
      <c r="CR25" s="107"/>
      <c r="CS25" s="107"/>
      <c r="CT25" s="107"/>
      <c r="CU25" s="107"/>
      <c r="CV25" s="107"/>
      <c r="CW25" s="107"/>
      <c r="CX25" s="107"/>
      <c r="CY25" s="107"/>
      <c r="CZ25" s="107"/>
      <c r="DA25" s="107"/>
      <c r="DB25" s="107"/>
      <c r="DC25" s="107"/>
      <c r="DD25" s="107"/>
      <c r="DE25" s="107"/>
      <c r="DF25" s="107"/>
      <c r="DG25" s="107"/>
      <c r="DH25" s="107"/>
      <c r="DI25" s="107"/>
      <c r="DJ25" s="107"/>
      <c r="DK25" s="107"/>
      <c r="DL25" s="107"/>
      <c r="DM25" s="107"/>
      <c r="DN25" s="107"/>
      <c r="DO25" s="107"/>
      <c r="DP25" s="107"/>
      <c r="DQ25" s="107"/>
      <c r="DR25" s="107"/>
      <c r="DS25" s="107"/>
      <c r="DT25" s="107"/>
      <c r="DU25" s="107"/>
      <c r="DV25" s="107"/>
      <c r="DW25" s="107"/>
      <c r="DX25" s="107"/>
      <c r="DY25" s="107"/>
      <c r="DZ25" s="107"/>
      <c r="EA25" s="107"/>
      <c r="EB25" s="107"/>
      <c r="EC25" s="107"/>
      <c r="ED25" s="107"/>
      <c r="EE25" s="107"/>
      <c r="EF25" s="107"/>
      <c r="EG25" s="107"/>
      <c r="EH25" s="107"/>
      <c r="EI25" s="107"/>
      <c r="EJ25" s="107"/>
      <c r="EK25" s="107"/>
      <c r="EL25" s="107"/>
      <c r="EM25" s="107"/>
      <c r="EN25" s="107"/>
      <c r="EO25" s="107"/>
      <c r="EP25" s="107"/>
      <c r="EQ25" s="107"/>
      <c r="ER25" s="107"/>
      <c r="ES25" s="107"/>
      <c r="ET25" s="107"/>
      <c r="EU25" s="107"/>
      <c r="EV25" s="107"/>
      <c r="EW25" s="107"/>
      <c r="EX25" s="107"/>
      <c r="EY25" s="107"/>
      <c r="EZ25" s="107"/>
      <c r="FA25" s="107"/>
      <c r="FB25" s="107"/>
      <c r="FC25" s="107"/>
    </row>
    <row r="26" spans="1:159" s="86" customFormat="1" ht="24.95" customHeight="1">
      <c r="A26" s="120" t="s">
        <v>168</v>
      </c>
      <c r="B26" s="121" t="s">
        <v>178</v>
      </c>
      <c r="C26" s="120"/>
      <c r="D26" s="120"/>
      <c r="E26" s="122"/>
      <c r="F26" s="122"/>
      <c r="G26" s="122"/>
      <c r="H26" s="122"/>
      <c r="I26" s="122"/>
      <c r="J26" s="122"/>
      <c r="K26" s="122"/>
      <c r="L26" s="122"/>
      <c r="M26" s="129" t="s">
        <v>170</v>
      </c>
      <c r="N26" s="128" t="s">
        <v>171</v>
      </c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  <c r="BM26" s="107"/>
      <c r="BN26" s="107"/>
      <c r="BO26" s="107"/>
      <c r="BP26" s="107"/>
      <c r="BQ26" s="107"/>
      <c r="BR26" s="107"/>
      <c r="BS26" s="107"/>
      <c r="BT26" s="107"/>
      <c r="BU26" s="107"/>
      <c r="BV26" s="107"/>
      <c r="BW26" s="107"/>
      <c r="BX26" s="107"/>
      <c r="BY26" s="107"/>
      <c r="BZ26" s="107"/>
      <c r="CA26" s="107"/>
      <c r="CB26" s="107"/>
      <c r="CC26" s="107"/>
      <c r="CD26" s="107"/>
      <c r="CE26" s="107"/>
      <c r="CF26" s="107"/>
      <c r="CG26" s="107"/>
      <c r="CH26" s="107"/>
      <c r="CI26" s="107"/>
      <c r="CJ26" s="107"/>
      <c r="CK26" s="107"/>
      <c r="CL26" s="107"/>
      <c r="CM26" s="107"/>
      <c r="CN26" s="107"/>
      <c r="CO26" s="107"/>
      <c r="CP26" s="107"/>
      <c r="CQ26" s="107"/>
      <c r="CR26" s="107"/>
      <c r="CS26" s="107"/>
      <c r="CT26" s="107"/>
      <c r="CU26" s="107"/>
      <c r="CV26" s="107"/>
      <c r="CW26" s="107"/>
      <c r="CX26" s="107"/>
      <c r="CY26" s="107"/>
      <c r="CZ26" s="107"/>
      <c r="DA26" s="107"/>
      <c r="DB26" s="107"/>
      <c r="DC26" s="107"/>
      <c r="DD26" s="107"/>
      <c r="DE26" s="107"/>
      <c r="DF26" s="107"/>
      <c r="DG26" s="107"/>
      <c r="DH26" s="107"/>
      <c r="DI26" s="107"/>
      <c r="DJ26" s="107"/>
      <c r="DK26" s="107"/>
      <c r="DL26" s="107"/>
      <c r="DM26" s="107"/>
      <c r="DN26" s="107"/>
      <c r="DO26" s="107"/>
      <c r="DP26" s="107"/>
      <c r="DQ26" s="107"/>
      <c r="DR26" s="107"/>
      <c r="DS26" s="107"/>
      <c r="DT26" s="107"/>
      <c r="DU26" s="107"/>
      <c r="DV26" s="107"/>
      <c r="DW26" s="107"/>
      <c r="DX26" s="107"/>
      <c r="DY26" s="107"/>
      <c r="DZ26" s="107"/>
      <c r="EA26" s="107"/>
      <c r="EB26" s="107"/>
      <c r="EC26" s="107"/>
      <c r="ED26" s="107"/>
      <c r="EE26" s="107"/>
      <c r="EF26" s="107"/>
      <c r="EG26" s="107"/>
      <c r="EH26" s="107"/>
      <c r="EI26" s="107"/>
      <c r="EJ26" s="107"/>
      <c r="EK26" s="107"/>
      <c r="EL26" s="107"/>
      <c r="EM26" s="107"/>
      <c r="EN26" s="107"/>
      <c r="EO26" s="107"/>
      <c r="EP26" s="107"/>
      <c r="EQ26" s="107"/>
      <c r="ER26" s="107"/>
      <c r="ES26" s="107"/>
      <c r="ET26" s="107"/>
      <c r="EU26" s="107"/>
      <c r="EV26" s="107"/>
      <c r="EW26" s="107"/>
      <c r="EX26" s="107"/>
      <c r="EY26" s="107"/>
      <c r="EZ26" s="107"/>
      <c r="FA26" s="107"/>
      <c r="FB26" s="107"/>
      <c r="FC26" s="107"/>
    </row>
    <row r="27" spans="1:159" s="86" customFormat="1" ht="24.95" customHeight="1">
      <c r="A27" s="120" t="s">
        <v>168</v>
      </c>
      <c r="B27" s="121" t="s">
        <v>179</v>
      </c>
      <c r="C27" s="120"/>
      <c r="D27" s="120"/>
      <c r="E27" s="122"/>
      <c r="F27" s="122"/>
      <c r="G27" s="122"/>
      <c r="H27" s="122"/>
      <c r="I27" s="122"/>
      <c r="J27" s="122"/>
      <c r="K27" s="122"/>
      <c r="L27" s="122"/>
      <c r="M27" s="129" t="s">
        <v>170</v>
      </c>
      <c r="N27" s="128" t="s">
        <v>171</v>
      </c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7"/>
      <c r="AV27" s="107"/>
      <c r="AW27" s="107"/>
      <c r="AX27" s="107"/>
      <c r="AY27" s="107"/>
      <c r="AZ27" s="107"/>
      <c r="BA27" s="107"/>
      <c r="BB27" s="107"/>
      <c r="BC27" s="107"/>
      <c r="BD27" s="107"/>
      <c r="BE27" s="107"/>
      <c r="BF27" s="107"/>
      <c r="BG27" s="107"/>
      <c r="BH27" s="107"/>
      <c r="BI27" s="107"/>
      <c r="BJ27" s="107"/>
      <c r="BK27" s="107"/>
      <c r="BL27" s="107"/>
      <c r="BM27" s="107"/>
      <c r="BN27" s="107"/>
      <c r="BO27" s="107"/>
      <c r="BP27" s="107"/>
      <c r="BQ27" s="107"/>
      <c r="BR27" s="107"/>
      <c r="BS27" s="107"/>
      <c r="BT27" s="107"/>
      <c r="BU27" s="107"/>
      <c r="BV27" s="107"/>
      <c r="BW27" s="107"/>
      <c r="BX27" s="107"/>
      <c r="BY27" s="107"/>
      <c r="BZ27" s="107"/>
      <c r="CA27" s="107"/>
      <c r="CB27" s="107"/>
      <c r="CC27" s="107"/>
      <c r="CD27" s="107"/>
      <c r="CE27" s="107"/>
      <c r="CF27" s="107"/>
      <c r="CG27" s="107"/>
      <c r="CH27" s="107"/>
      <c r="CI27" s="107"/>
      <c r="CJ27" s="107"/>
      <c r="CK27" s="107"/>
      <c r="CL27" s="107"/>
      <c r="CM27" s="107"/>
      <c r="CN27" s="107"/>
      <c r="CO27" s="107"/>
      <c r="CP27" s="107"/>
      <c r="CQ27" s="107"/>
      <c r="CR27" s="107"/>
      <c r="CS27" s="107"/>
      <c r="CT27" s="107"/>
      <c r="CU27" s="107"/>
      <c r="CV27" s="107"/>
      <c r="CW27" s="107"/>
      <c r="CX27" s="107"/>
      <c r="CY27" s="107"/>
      <c r="CZ27" s="107"/>
      <c r="DA27" s="107"/>
      <c r="DB27" s="107"/>
      <c r="DC27" s="107"/>
      <c r="DD27" s="107"/>
      <c r="DE27" s="107"/>
      <c r="DF27" s="107"/>
      <c r="DG27" s="107"/>
      <c r="DH27" s="107"/>
      <c r="DI27" s="107"/>
      <c r="DJ27" s="107"/>
      <c r="DK27" s="107"/>
      <c r="DL27" s="107"/>
      <c r="DM27" s="107"/>
      <c r="DN27" s="107"/>
      <c r="DO27" s="107"/>
      <c r="DP27" s="107"/>
      <c r="DQ27" s="107"/>
      <c r="DR27" s="107"/>
      <c r="DS27" s="107"/>
      <c r="DT27" s="107"/>
      <c r="DU27" s="107"/>
      <c r="DV27" s="107"/>
      <c r="DW27" s="107"/>
      <c r="DX27" s="107"/>
      <c r="DY27" s="107"/>
      <c r="DZ27" s="107"/>
      <c r="EA27" s="107"/>
      <c r="EB27" s="107"/>
      <c r="EC27" s="107"/>
      <c r="ED27" s="107"/>
      <c r="EE27" s="107"/>
      <c r="EF27" s="107"/>
      <c r="EG27" s="107"/>
      <c r="EH27" s="107"/>
      <c r="EI27" s="107"/>
      <c r="EJ27" s="107"/>
      <c r="EK27" s="107"/>
      <c r="EL27" s="107"/>
      <c r="EM27" s="107"/>
      <c r="EN27" s="107"/>
      <c r="EO27" s="107"/>
      <c r="EP27" s="107"/>
      <c r="EQ27" s="107"/>
      <c r="ER27" s="107"/>
      <c r="ES27" s="107"/>
      <c r="ET27" s="107"/>
      <c r="EU27" s="107"/>
      <c r="EV27" s="107"/>
      <c r="EW27" s="107"/>
      <c r="EX27" s="107"/>
      <c r="EY27" s="107"/>
      <c r="EZ27" s="107"/>
      <c r="FA27" s="107"/>
      <c r="FB27" s="107"/>
      <c r="FC27" s="107"/>
    </row>
    <row r="28" spans="1:159" s="86" customFormat="1" ht="24.95" customHeight="1">
      <c r="A28" s="120" t="s">
        <v>168</v>
      </c>
      <c r="B28" s="121" t="s">
        <v>180</v>
      </c>
      <c r="C28" s="120"/>
      <c r="D28" s="120"/>
      <c r="E28" s="122"/>
      <c r="F28" s="122"/>
      <c r="G28" s="122"/>
      <c r="H28" s="122"/>
      <c r="I28" s="122"/>
      <c r="J28" s="122"/>
      <c r="K28" s="122"/>
      <c r="L28" s="122"/>
      <c r="M28" s="127" t="s">
        <v>181</v>
      </c>
      <c r="N28" s="128" t="s">
        <v>171</v>
      </c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7"/>
      <c r="AV28" s="107"/>
      <c r="AW28" s="107"/>
      <c r="AX28" s="107"/>
      <c r="AY28" s="107"/>
      <c r="AZ28" s="107"/>
      <c r="BA28" s="107"/>
      <c r="BB28" s="107"/>
      <c r="BC28" s="107"/>
      <c r="BD28" s="107"/>
      <c r="BE28" s="107"/>
      <c r="BF28" s="107"/>
      <c r="BG28" s="107"/>
      <c r="BH28" s="107"/>
      <c r="BI28" s="107"/>
      <c r="BJ28" s="107"/>
      <c r="BK28" s="107"/>
      <c r="BL28" s="107"/>
      <c r="BM28" s="107"/>
      <c r="BN28" s="107"/>
      <c r="BO28" s="107"/>
      <c r="BP28" s="107"/>
      <c r="BQ28" s="107"/>
      <c r="BR28" s="107"/>
      <c r="BS28" s="107"/>
      <c r="BT28" s="107"/>
      <c r="BU28" s="107"/>
      <c r="BV28" s="107"/>
      <c r="BW28" s="107"/>
      <c r="BX28" s="107"/>
      <c r="BY28" s="107"/>
      <c r="BZ28" s="107"/>
      <c r="CA28" s="107"/>
      <c r="CB28" s="107"/>
      <c r="CC28" s="107"/>
      <c r="CD28" s="107"/>
      <c r="CE28" s="107"/>
      <c r="CF28" s="107"/>
      <c r="CG28" s="107"/>
      <c r="CH28" s="107"/>
      <c r="CI28" s="107"/>
      <c r="CJ28" s="107"/>
      <c r="CK28" s="107"/>
      <c r="CL28" s="107"/>
      <c r="CM28" s="107"/>
      <c r="CN28" s="107"/>
      <c r="CO28" s="107"/>
      <c r="CP28" s="107"/>
      <c r="CQ28" s="107"/>
      <c r="CR28" s="107"/>
      <c r="CS28" s="107"/>
      <c r="CT28" s="107"/>
      <c r="CU28" s="107"/>
      <c r="CV28" s="107"/>
      <c r="CW28" s="107"/>
      <c r="CX28" s="107"/>
      <c r="CY28" s="107"/>
      <c r="CZ28" s="107"/>
      <c r="DA28" s="107"/>
      <c r="DB28" s="107"/>
      <c r="DC28" s="107"/>
      <c r="DD28" s="107"/>
      <c r="DE28" s="107"/>
      <c r="DF28" s="107"/>
      <c r="DG28" s="107"/>
      <c r="DH28" s="107"/>
      <c r="DI28" s="107"/>
      <c r="DJ28" s="107"/>
      <c r="DK28" s="107"/>
      <c r="DL28" s="107"/>
      <c r="DM28" s="107"/>
      <c r="DN28" s="107"/>
      <c r="DO28" s="107"/>
      <c r="DP28" s="107"/>
      <c r="DQ28" s="107"/>
      <c r="DR28" s="107"/>
      <c r="DS28" s="107"/>
      <c r="DT28" s="107"/>
      <c r="DU28" s="107"/>
      <c r="DV28" s="107"/>
      <c r="DW28" s="107"/>
      <c r="DX28" s="107"/>
      <c r="DY28" s="107"/>
      <c r="DZ28" s="107"/>
      <c r="EA28" s="107"/>
      <c r="EB28" s="107"/>
      <c r="EC28" s="107"/>
      <c r="ED28" s="107"/>
      <c r="EE28" s="107"/>
      <c r="EF28" s="107"/>
      <c r="EG28" s="107"/>
      <c r="EH28" s="107"/>
      <c r="EI28" s="107"/>
      <c r="EJ28" s="107"/>
      <c r="EK28" s="107"/>
      <c r="EL28" s="107"/>
      <c r="EM28" s="107"/>
      <c r="EN28" s="107"/>
      <c r="EO28" s="107"/>
      <c r="EP28" s="107"/>
      <c r="EQ28" s="107"/>
      <c r="ER28" s="107"/>
      <c r="ES28" s="107"/>
      <c r="ET28" s="107"/>
      <c r="EU28" s="107"/>
      <c r="EV28" s="107"/>
      <c r="EW28" s="107"/>
      <c r="EX28" s="107"/>
      <c r="EY28" s="107"/>
      <c r="EZ28" s="107"/>
      <c r="FA28" s="107"/>
      <c r="FB28" s="107"/>
      <c r="FC28" s="107"/>
    </row>
    <row r="29" spans="1:159" s="86" customFormat="1" ht="24.95" customHeight="1">
      <c r="A29" s="120" t="s">
        <v>168</v>
      </c>
      <c r="B29" s="121" t="s">
        <v>182</v>
      </c>
      <c r="C29" s="120"/>
      <c r="D29" s="120"/>
      <c r="E29" s="122"/>
      <c r="F29" s="122"/>
      <c r="G29" s="122"/>
      <c r="H29" s="122"/>
      <c r="I29" s="122"/>
      <c r="J29" s="122"/>
      <c r="K29" s="122"/>
      <c r="L29" s="122"/>
      <c r="M29" s="127" t="s">
        <v>181</v>
      </c>
      <c r="N29" s="128" t="s">
        <v>171</v>
      </c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107"/>
      <c r="BD29" s="107"/>
      <c r="BE29" s="107"/>
      <c r="BF29" s="107"/>
      <c r="BG29" s="107"/>
      <c r="BH29" s="107"/>
      <c r="BI29" s="107"/>
      <c r="BJ29" s="107"/>
      <c r="BK29" s="107"/>
      <c r="BL29" s="107"/>
      <c r="BM29" s="107"/>
      <c r="BN29" s="107"/>
      <c r="BO29" s="107"/>
      <c r="BP29" s="107"/>
      <c r="BQ29" s="107"/>
      <c r="BR29" s="107"/>
      <c r="BS29" s="107"/>
      <c r="BT29" s="107"/>
      <c r="BU29" s="107"/>
      <c r="BV29" s="107"/>
      <c r="BW29" s="107"/>
      <c r="BX29" s="107"/>
      <c r="BY29" s="107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7"/>
      <c r="CM29" s="107"/>
      <c r="CN29" s="107"/>
      <c r="CO29" s="107"/>
      <c r="CP29" s="107"/>
      <c r="CQ29" s="107"/>
      <c r="CR29" s="107"/>
      <c r="CS29" s="107"/>
      <c r="CT29" s="107"/>
      <c r="CU29" s="107"/>
      <c r="CV29" s="107"/>
      <c r="CW29" s="107"/>
      <c r="CX29" s="107"/>
      <c r="CY29" s="107"/>
      <c r="CZ29" s="107"/>
      <c r="DA29" s="107"/>
      <c r="DB29" s="107"/>
      <c r="DC29" s="107"/>
      <c r="DD29" s="107"/>
      <c r="DE29" s="107"/>
      <c r="DF29" s="107"/>
      <c r="DG29" s="107"/>
      <c r="DH29" s="107"/>
      <c r="DI29" s="107"/>
      <c r="DJ29" s="107"/>
      <c r="DK29" s="107"/>
      <c r="DL29" s="107"/>
      <c r="DM29" s="107"/>
      <c r="DN29" s="107"/>
      <c r="DO29" s="107"/>
      <c r="DP29" s="107"/>
      <c r="DQ29" s="107"/>
      <c r="DR29" s="107"/>
      <c r="DS29" s="107"/>
      <c r="DT29" s="107"/>
      <c r="DU29" s="107"/>
      <c r="DV29" s="107"/>
      <c r="DW29" s="107"/>
      <c r="DX29" s="107"/>
      <c r="DY29" s="107"/>
      <c r="DZ29" s="107"/>
      <c r="EA29" s="107"/>
      <c r="EB29" s="107"/>
      <c r="EC29" s="107"/>
      <c r="ED29" s="107"/>
      <c r="EE29" s="107"/>
      <c r="EF29" s="107"/>
      <c r="EG29" s="107"/>
      <c r="EH29" s="107"/>
      <c r="EI29" s="107"/>
      <c r="EJ29" s="107"/>
      <c r="EK29" s="107"/>
      <c r="EL29" s="107"/>
      <c r="EM29" s="107"/>
      <c r="EN29" s="107"/>
      <c r="EO29" s="107"/>
      <c r="EP29" s="107"/>
      <c r="EQ29" s="107"/>
      <c r="ER29" s="107"/>
      <c r="ES29" s="107"/>
      <c r="ET29" s="107"/>
      <c r="EU29" s="107"/>
      <c r="EV29" s="107"/>
      <c r="EW29" s="107"/>
      <c r="EX29" s="107"/>
      <c r="EY29" s="107"/>
      <c r="EZ29" s="107"/>
      <c r="FA29" s="107"/>
      <c r="FB29" s="107"/>
      <c r="FC29" s="107"/>
    </row>
    <row r="30" spans="1:159" s="86" customFormat="1" ht="24.95" customHeight="1">
      <c r="A30" s="120" t="s">
        <v>168</v>
      </c>
      <c r="B30" s="121" t="s">
        <v>183</v>
      </c>
      <c r="C30" s="120"/>
      <c r="D30" s="120"/>
      <c r="E30" s="122"/>
      <c r="F30" s="122"/>
      <c r="G30" s="122"/>
      <c r="H30" s="122"/>
      <c r="I30" s="122"/>
      <c r="J30" s="122"/>
      <c r="K30" s="122"/>
      <c r="L30" s="122"/>
      <c r="M30" s="127" t="s">
        <v>181</v>
      </c>
      <c r="N30" s="128" t="s">
        <v>171</v>
      </c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107"/>
      <c r="CI30" s="107"/>
      <c r="CJ30" s="107"/>
      <c r="CK30" s="107"/>
      <c r="CL30" s="107"/>
      <c r="CM30" s="107"/>
      <c r="CN30" s="107"/>
      <c r="CO30" s="107"/>
      <c r="CP30" s="107"/>
      <c r="CQ30" s="107"/>
      <c r="CR30" s="107"/>
      <c r="CS30" s="107"/>
      <c r="CT30" s="107"/>
      <c r="CU30" s="107"/>
      <c r="CV30" s="107"/>
      <c r="CW30" s="107"/>
      <c r="CX30" s="107"/>
      <c r="CY30" s="107"/>
      <c r="CZ30" s="107"/>
      <c r="DA30" s="107"/>
      <c r="DB30" s="107"/>
      <c r="DC30" s="107"/>
      <c r="DD30" s="107"/>
      <c r="DE30" s="107"/>
      <c r="DF30" s="107"/>
      <c r="DG30" s="107"/>
      <c r="DH30" s="107"/>
      <c r="DI30" s="107"/>
      <c r="DJ30" s="107"/>
      <c r="DK30" s="107"/>
      <c r="DL30" s="107"/>
      <c r="DM30" s="107"/>
      <c r="DN30" s="107"/>
      <c r="DO30" s="107"/>
      <c r="DP30" s="107"/>
      <c r="DQ30" s="107"/>
      <c r="DR30" s="107"/>
      <c r="DS30" s="107"/>
      <c r="DT30" s="107"/>
      <c r="DU30" s="107"/>
      <c r="DV30" s="107"/>
      <c r="DW30" s="107"/>
      <c r="DX30" s="107"/>
      <c r="DY30" s="107"/>
      <c r="DZ30" s="107"/>
      <c r="EA30" s="107"/>
      <c r="EB30" s="107"/>
      <c r="EC30" s="107"/>
      <c r="ED30" s="107"/>
      <c r="EE30" s="107"/>
      <c r="EF30" s="107"/>
      <c r="EG30" s="107"/>
      <c r="EH30" s="107"/>
      <c r="EI30" s="107"/>
      <c r="EJ30" s="107"/>
      <c r="EK30" s="107"/>
      <c r="EL30" s="107"/>
      <c r="EM30" s="107"/>
      <c r="EN30" s="107"/>
      <c r="EO30" s="107"/>
      <c r="EP30" s="107"/>
      <c r="EQ30" s="107"/>
      <c r="ER30" s="107"/>
      <c r="ES30" s="107"/>
      <c r="ET30" s="107"/>
      <c r="EU30" s="107"/>
      <c r="EV30" s="107"/>
      <c r="EW30" s="107"/>
      <c r="EX30" s="107"/>
      <c r="EY30" s="107"/>
      <c r="EZ30" s="107"/>
      <c r="FA30" s="107"/>
      <c r="FB30" s="107"/>
      <c r="FC30" s="107"/>
    </row>
    <row r="31" spans="1:159" s="86" customFormat="1" ht="24.95" customHeight="1">
      <c r="A31" s="120" t="s">
        <v>168</v>
      </c>
      <c r="B31" s="121" t="s">
        <v>184</v>
      </c>
      <c r="C31" s="120"/>
      <c r="D31" s="120"/>
      <c r="E31" s="122"/>
      <c r="F31" s="122"/>
      <c r="G31" s="122"/>
      <c r="H31" s="122"/>
      <c r="I31" s="122"/>
      <c r="J31" s="122"/>
      <c r="K31" s="122"/>
      <c r="L31" s="122"/>
      <c r="M31" s="127" t="s">
        <v>181</v>
      </c>
      <c r="N31" s="128" t="s">
        <v>171</v>
      </c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107"/>
      <c r="CI31" s="107"/>
      <c r="CJ31" s="107"/>
      <c r="CK31" s="107"/>
      <c r="CL31" s="107"/>
      <c r="CM31" s="107"/>
      <c r="CN31" s="107"/>
      <c r="CO31" s="107"/>
      <c r="CP31" s="107"/>
      <c r="CQ31" s="107"/>
      <c r="CR31" s="107"/>
      <c r="CS31" s="107"/>
      <c r="CT31" s="107"/>
      <c r="CU31" s="107"/>
      <c r="CV31" s="107"/>
      <c r="CW31" s="107"/>
      <c r="CX31" s="107"/>
      <c r="CY31" s="107"/>
      <c r="CZ31" s="107"/>
      <c r="DA31" s="107"/>
      <c r="DB31" s="107"/>
      <c r="DC31" s="107"/>
      <c r="DD31" s="107"/>
      <c r="DE31" s="107"/>
      <c r="DF31" s="107"/>
      <c r="DG31" s="107"/>
      <c r="DH31" s="107"/>
      <c r="DI31" s="107"/>
      <c r="DJ31" s="107"/>
      <c r="DK31" s="107"/>
      <c r="DL31" s="107"/>
      <c r="DM31" s="107"/>
      <c r="DN31" s="107"/>
      <c r="DO31" s="107"/>
      <c r="DP31" s="107"/>
      <c r="DQ31" s="107"/>
      <c r="DR31" s="107"/>
      <c r="DS31" s="107"/>
      <c r="DT31" s="107"/>
      <c r="DU31" s="107"/>
      <c r="DV31" s="107"/>
      <c r="DW31" s="107"/>
      <c r="DX31" s="107"/>
      <c r="DY31" s="107"/>
      <c r="DZ31" s="107"/>
      <c r="EA31" s="107"/>
      <c r="EB31" s="107"/>
      <c r="EC31" s="107"/>
      <c r="ED31" s="107"/>
      <c r="EE31" s="107"/>
      <c r="EF31" s="107"/>
      <c r="EG31" s="107"/>
      <c r="EH31" s="107"/>
      <c r="EI31" s="107"/>
      <c r="EJ31" s="107"/>
      <c r="EK31" s="107"/>
      <c r="EL31" s="107"/>
      <c r="EM31" s="107"/>
      <c r="EN31" s="107"/>
      <c r="EO31" s="107"/>
      <c r="EP31" s="107"/>
      <c r="EQ31" s="107"/>
      <c r="ER31" s="107"/>
      <c r="ES31" s="107"/>
      <c r="ET31" s="107"/>
      <c r="EU31" s="107"/>
      <c r="EV31" s="107"/>
      <c r="EW31" s="107"/>
      <c r="EX31" s="107"/>
      <c r="EY31" s="107"/>
      <c r="EZ31" s="107"/>
      <c r="FA31" s="107"/>
      <c r="FB31" s="107"/>
      <c r="FC31" s="107"/>
    </row>
    <row r="32" spans="1:159" s="86" customFormat="1" ht="24.95" customHeight="1">
      <c r="A32" s="120" t="s">
        <v>168</v>
      </c>
      <c r="B32" s="121" t="s">
        <v>185</v>
      </c>
      <c r="C32" s="120"/>
      <c r="D32" s="120"/>
      <c r="E32" s="122"/>
      <c r="F32" s="122"/>
      <c r="G32" s="122"/>
      <c r="H32" s="122"/>
      <c r="I32" s="122"/>
      <c r="J32" s="122"/>
      <c r="K32" s="122"/>
      <c r="L32" s="122"/>
      <c r="M32" s="127" t="s">
        <v>181</v>
      </c>
      <c r="N32" s="128" t="s">
        <v>171</v>
      </c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107"/>
      <c r="CI32" s="107"/>
      <c r="CJ32" s="107"/>
      <c r="CK32" s="107"/>
      <c r="CL32" s="107"/>
      <c r="CM32" s="107"/>
      <c r="CN32" s="107"/>
      <c r="CO32" s="107"/>
      <c r="CP32" s="107"/>
      <c r="CQ32" s="107"/>
      <c r="CR32" s="107"/>
      <c r="CS32" s="107"/>
      <c r="CT32" s="107"/>
      <c r="CU32" s="107"/>
      <c r="CV32" s="107"/>
      <c r="CW32" s="107"/>
      <c r="CX32" s="107"/>
      <c r="CY32" s="107"/>
      <c r="CZ32" s="107"/>
      <c r="DA32" s="107"/>
      <c r="DB32" s="107"/>
      <c r="DC32" s="107"/>
      <c r="DD32" s="107"/>
      <c r="DE32" s="107"/>
      <c r="DF32" s="107"/>
      <c r="DG32" s="107"/>
      <c r="DH32" s="107"/>
      <c r="DI32" s="107"/>
      <c r="DJ32" s="107"/>
      <c r="DK32" s="107"/>
      <c r="DL32" s="107"/>
      <c r="DM32" s="107"/>
      <c r="DN32" s="107"/>
      <c r="DO32" s="107"/>
      <c r="DP32" s="107"/>
      <c r="DQ32" s="107"/>
      <c r="DR32" s="107"/>
      <c r="DS32" s="107"/>
      <c r="DT32" s="107"/>
      <c r="DU32" s="107"/>
      <c r="DV32" s="107"/>
      <c r="DW32" s="107"/>
      <c r="DX32" s="107"/>
      <c r="DY32" s="107"/>
      <c r="DZ32" s="107"/>
      <c r="EA32" s="107"/>
      <c r="EB32" s="107"/>
      <c r="EC32" s="107"/>
      <c r="ED32" s="107"/>
      <c r="EE32" s="107"/>
      <c r="EF32" s="107"/>
      <c r="EG32" s="107"/>
      <c r="EH32" s="107"/>
      <c r="EI32" s="107"/>
      <c r="EJ32" s="107"/>
      <c r="EK32" s="107"/>
      <c r="EL32" s="107"/>
      <c r="EM32" s="107"/>
      <c r="EN32" s="107"/>
      <c r="EO32" s="107"/>
      <c r="EP32" s="107"/>
      <c r="EQ32" s="107"/>
      <c r="ER32" s="107"/>
      <c r="ES32" s="107"/>
      <c r="ET32" s="107"/>
      <c r="EU32" s="107"/>
      <c r="EV32" s="107"/>
      <c r="EW32" s="107"/>
      <c r="EX32" s="107"/>
      <c r="EY32" s="107"/>
      <c r="EZ32" s="107"/>
      <c r="FA32" s="107"/>
      <c r="FB32" s="107"/>
      <c r="FC32" s="107"/>
    </row>
    <row r="33" spans="1:159" s="86" customFormat="1" ht="24.95" customHeight="1">
      <c r="A33" s="120" t="s">
        <v>168</v>
      </c>
      <c r="B33" s="121" t="s">
        <v>186</v>
      </c>
      <c r="C33" s="120"/>
      <c r="D33" s="120"/>
      <c r="E33" s="122"/>
      <c r="F33" s="122"/>
      <c r="G33" s="122"/>
      <c r="H33" s="122"/>
      <c r="I33" s="122"/>
      <c r="J33" s="122"/>
      <c r="K33" s="122"/>
      <c r="L33" s="122"/>
      <c r="M33" s="127" t="s">
        <v>181</v>
      </c>
      <c r="N33" s="128" t="s">
        <v>171</v>
      </c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7"/>
      <c r="AV33" s="107"/>
      <c r="AW33" s="107"/>
      <c r="AX33" s="107"/>
      <c r="AY33" s="107"/>
      <c r="AZ33" s="107"/>
      <c r="BA33" s="107"/>
      <c r="BB33" s="107"/>
      <c r="BC33" s="107"/>
      <c r="BD33" s="107"/>
      <c r="BE33" s="107"/>
      <c r="BF33" s="107"/>
      <c r="BG33" s="107"/>
      <c r="BH33" s="107"/>
      <c r="BI33" s="107"/>
      <c r="BJ33" s="107"/>
      <c r="BK33" s="107"/>
      <c r="BL33" s="107"/>
      <c r="BM33" s="107"/>
      <c r="BN33" s="107"/>
      <c r="BO33" s="107"/>
      <c r="BP33" s="107"/>
      <c r="BQ33" s="107"/>
      <c r="BR33" s="107"/>
      <c r="BS33" s="107"/>
      <c r="BT33" s="107"/>
      <c r="BU33" s="107"/>
      <c r="BV33" s="107"/>
      <c r="BW33" s="107"/>
      <c r="BX33" s="107"/>
      <c r="BY33" s="107"/>
      <c r="BZ33" s="107"/>
      <c r="CA33" s="107"/>
      <c r="CB33" s="107"/>
      <c r="CC33" s="107"/>
      <c r="CD33" s="107"/>
      <c r="CE33" s="107"/>
      <c r="CF33" s="107"/>
      <c r="CG33" s="107"/>
      <c r="CH33" s="107"/>
      <c r="CI33" s="107"/>
      <c r="CJ33" s="107"/>
      <c r="CK33" s="107"/>
      <c r="CL33" s="107"/>
      <c r="CM33" s="107"/>
      <c r="CN33" s="107"/>
      <c r="CO33" s="107"/>
      <c r="CP33" s="107"/>
      <c r="CQ33" s="107"/>
      <c r="CR33" s="107"/>
      <c r="CS33" s="107"/>
      <c r="CT33" s="107"/>
      <c r="CU33" s="107"/>
      <c r="CV33" s="107"/>
      <c r="CW33" s="107"/>
      <c r="CX33" s="107"/>
      <c r="CY33" s="107"/>
      <c r="CZ33" s="107"/>
      <c r="DA33" s="107"/>
      <c r="DB33" s="107"/>
      <c r="DC33" s="107"/>
      <c r="DD33" s="107"/>
      <c r="DE33" s="107"/>
      <c r="DF33" s="107"/>
      <c r="DG33" s="107"/>
      <c r="DH33" s="107"/>
      <c r="DI33" s="107"/>
      <c r="DJ33" s="107"/>
      <c r="DK33" s="107"/>
      <c r="DL33" s="107"/>
      <c r="DM33" s="107"/>
      <c r="DN33" s="107"/>
      <c r="DO33" s="107"/>
      <c r="DP33" s="107"/>
      <c r="DQ33" s="107"/>
      <c r="DR33" s="107"/>
      <c r="DS33" s="107"/>
      <c r="DT33" s="107"/>
      <c r="DU33" s="107"/>
      <c r="DV33" s="107"/>
      <c r="DW33" s="107"/>
      <c r="DX33" s="107"/>
      <c r="DY33" s="107"/>
      <c r="DZ33" s="107"/>
      <c r="EA33" s="107"/>
      <c r="EB33" s="107"/>
      <c r="EC33" s="107"/>
      <c r="ED33" s="107"/>
      <c r="EE33" s="107"/>
      <c r="EF33" s="107"/>
      <c r="EG33" s="107"/>
      <c r="EH33" s="107"/>
      <c r="EI33" s="107"/>
      <c r="EJ33" s="107"/>
      <c r="EK33" s="107"/>
      <c r="EL33" s="107"/>
      <c r="EM33" s="107"/>
      <c r="EN33" s="107"/>
      <c r="EO33" s="107"/>
      <c r="EP33" s="107"/>
      <c r="EQ33" s="107"/>
      <c r="ER33" s="107"/>
      <c r="ES33" s="107"/>
      <c r="ET33" s="107"/>
      <c r="EU33" s="107"/>
      <c r="EV33" s="107"/>
      <c r="EW33" s="107"/>
      <c r="EX33" s="107"/>
      <c r="EY33" s="107"/>
      <c r="EZ33" s="107"/>
      <c r="FA33" s="107"/>
      <c r="FB33" s="107"/>
      <c r="FC33" s="107"/>
    </row>
    <row r="34" spans="1:159" s="86" customFormat="1" ht="24.95" customHeight="1">
      <c r="A34" s="120" t="s">
        <v>168</v>
      </c>
      <c r="B34" s="121" t="s">
        <v>187</v>
      </c>
      <c r="C34" s="120"/>
      <c r="D34" s="120"/>
      <c r="E34" s="122"/>
      <c r="F34" s="122"/>
      <c r="G34" s="122"/>
      <c r="H34" s="122"/>
      <c r="I34" s="122"/>
      <c r="J34" s="122"/>
      <c r="K34" s="122"/>
      <c r="L34" s="122"/>
      <c r="M34" s="127" t="s">
        <v>181</v>
      </c>
      <c r="N34" s="128" t="s">
        <v>171</v>
      </c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07"/>
      <c r="BH34" s="107"/>
      <c r="BI34" s="107"/>
      <c r="BJ34" s="107"/>
      <c r="BK34" s="107"/>
      <c r="BL34" s="107"/>
      <c r="BM34" s="107"/>
      <c r="BN34" s="107"/>
      <c r="BO34" s="107"/>
      <c r="BP34" s="107"/>
      <c r="BQ34" s="107"/>
      <c r="BR34" s="107"/>
      <c r="BS34" s="107"/>
      <c r="BT34" s="107"/>
      <c r="BU34" s="107"/>
      <c r="BV34" s="107"/>
      <c r="BW34" s="107"/>
      <c r="BX34" s="107"/>
      <c r="BY34" s="107"/>
      <c r="BZ34" s="107"/>
      <c r="CA34" s="107"/>
      <c r="CB34" s="107"/>
      <c r="CC34" s="107"/>
      <c r="CD34" s="107"/>
      <c r="CE34" s="107"/>
      <c r="CF34" s="107"/>
      <c r="CG34" s="107"/>
      <c r="CH34" s="107"/>
      <c r="CI34" s="107"/>
      <c r="CJ34" s="107"/>
      <c r="CK34" s="107"/>
      <c r="CL34" s="107"/>
      <c r="CM34" s="107"/>
      <c r="CN34" s="107"/>
      <c r="CO34" s="107"/>
      <c r="CP34" s="107"/>
      <c r="CQ34" s="107"/>
      <c r="CR34" s="107"/>
      <c r="CS34" s="107"/>
      <c r="CT34" s="107"/>
      <c r="CU34" s="107"/>
      <c r="CV34" s="107"/>
      <c r="CW34" s="107"/>
      <c r="CX34" s="107"/>
      <c r="CY34" s="107"/>
      <c r="CZ34" s="107"/>
      <c r="DA34" s="107"/>
      <c r="DB34" s="107"/>
      <c r="DC34" s="107"/>
      <c r="DD34" s="107"/>
      <c r="DE34" s="107"/>
      <c r="DF34" s="107"/>
      <c r="DG34" s="107"/>
      <c r="DH34" s="107"/>
      <c r="DI34" s="107"/>
      <c r="DJ34" s="107"/>
      <c r="DK34" s="107"/>
      <c r="DL34" s="107"/>
      <c r="DM34" s="107"/>
      <c r="DN34" s="107"/>
      <c r="DO34" s="107"/>
      <c r="DP34" s="107"/>
      <c r="DQ34" s="107"/>
      <c r="DR34" s="107"/>
      <c r="DS34" s="107"/>
      <c r="DT34" s="107"/>
      <c r="DU34" s="107"/>
      <c r="DV34" s="107"/>
      <c r="DW34" s="107"/>
      <c r="DX34" s="107"/>
      <c r="DY34" s="107"/>
      <c r="DZ34" s="107"/>
      <c r="EA34" s="107"/>
      <c r="EB34" s="107"/>
      <c r="EC34" s="107"/>
      <c r="ED34" s="107"/>
      <c r="EE34" s="107"/>
      <c r="EF34" s="107"/>
      <c r="EG34" s="107"/>
      <c r="EH34" s="107"/>
      <c r="EI34" s="107"/>
      <c r="EJ34" s="107"/>
      <c r="EK34" s="107"/>
      <c r="EL34" s="107"/>
      <c r="EM34" s="107"/>
      <c r="EN34" s="107"/>
      <c r="EO34" s="107"/>
      <c r="EP34" s="107"/>
      <c r="EQ34" s="107"/>
      <c r="ER34" s="107"/>
      <c r="ES34" s="107"/>
      <c r="ET34" s="107"/>
      <c r="EU34" s="107"/>
      <c r="EV34" s="107"/>
      <c r="EW34" s="107"/>
      <c r="EX34" s="107"/>
      <c r="EY34" s="107"/>
      <c r="EZ34" s="107"/>
      <c r="FA34" s="107"/>
      <c r="FB34" s="107"/>
      <c r="FC34" s="107"/>
    </row>
    <row r="35" spans="1:159" s="86" customFormat="1" ht="24.95" customHeight="1">
      <c r="A35" s="120" t="s">
        <v>168</v>
      </c>
      <c r="B35" s="121" t="s">
        <v>188</v>
      </c>
      <c r="C35" s="120"/>
      <c r="D35" s="120"/>
      <c r="E35" s="122"/>
      <c r="F35" s="122"/>
      <c r="G35" s="122"/>
      <c r="H35" s="122"/>
      <c r="I35" s="122"/>
      <c r="J35" s="122"/>
      <c r="K35" s="122"/>
      <c r="L35" s="122"/>
      <c r="M35" s="127" t="s">
        <v>181</v>
      </c>
      <c r="N35" s="128" t="s">
        <v>171</v>
      </c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  <c r="AZ35" s="107"/>
      <c r="BA35" s="107"/>
      <c r="BB35" s="107"/>
      <c r="BC35" s="107"/>
      <c r="BD35" s="107"/>
      <c r="BE35" s="107"/>
      <c r="BF35" s="107"/>
      <c r="BG35" s="107"/>
      <c r="BH35" s="107"/>
      <c r="BI35" s="107"/>
      <c r="BJ35" s="107"/>
      <c r="BK35" s="107"/>
      <c r="BL35" s="107"/>
      <c r="BM35" s="107"/>
      <c r="BN35" s="107"/>
      <c r="BO35" s="107"/>
      <c r="BP35" s="107"/>
      <c r="BQ35" s="107"/>
      <c r="BR35" s="107"/>
      <c r="BS35" s="107"/>
      <c r="BT35" s="107"/>
      <c r="BU35" s="107"/>
      <c r="BV35" s="107"/>
      <c r="BW35" s="107"/>
      <c r="BX35" s="107"/>
      <c r="BY35" s="107"/>
      <c r="BZ35" s="107"/>
      <c r="CA35" s="107"/>
      <c r="CB35" s="107"/>
      <c r="CC35" s="107"/>
      <c r="CD35" s="107"/>
      <c r="CE35" s="107"/>
      <c r="CF35" s="107"/>
      <c r="CG35" s="107"/>
      <c r="CH35" s="107"/>
      <c r="CI35" s="107"/>
      <c r="CJ35" s="107"/>
      <c r="CK35" s="107"/>
      <c r="CL35" s="107"/>
      <c r="CM35" s="107"/>
      <c r="CN35" s="107"/>
      <c r="CO35" s="107"/>
      <c r="CP35" s="107"/>
      <c r="CQ35" s="107"/>
      <c r="CR35" s="107"/>
      <c r="CS35" s="107"/>
      <c r="CT35" s="107"/>
      <c r="CU35" s="107"/>
      <c r="CV35" s="107"/>
      <c r="CW35" s="107"/>
      <c r="CX35" s="107"/>
      <c r="CY35" s="107"/>
      <c r="CZ35" s="107"/>
      <c r="DA35" s="107"/>
      <c r="DB35" s="107"/>
      <c r="DC35" s="107"/>
      <c r="DD35" s="107"/>
      <c r="DE35" s="107"/>
      <c r="DF35" s="107"/>
      <c r="DG35" s="107"/>
      <c r="DH35" s="107"/>
      <c r="DI35" s="107"/>
      <c r="DJ35" s="107"/>
      <c r="DK35" s="107"/>
      <c r="DL35" s="107"/>
      <c r="DM35" s="107"/>
      <c r="DN35" s="107"/>
      <c r="DO35" s="107"/>
      <c r="DP35" s="107"/>
      <c r="DQ35" s="107"/>
      <c r="DR35" s="107"/>
      <c r="DS35" s="107"/>
      <c r="DT35" s="107"/>
      <c r="DU35" s="107"/>
      <c r="DV35" s="107"/>
      <c r="DW35" s="107"/>
      <c r="DX35" s="107"/>
      <c r="DY35" s="107"/>
      <c r="DZ35" s="107"/>
      <c r="EA35" s="107"/>
      <c r="EB35" s="107"/>
      <c r="EC35" s="107"/>
      <c r="ED35" s="107"/>
      <c r="EE35" s="107"/>
      <c r="EF35" s="107"/>
      <c r="EG35" s="107"/>
      <c r="EH35" s="107"/>
      <c r="EI35" s="107"/>
      <c r="EJ35" s="107"/>
      <c r="EK35" s="107"/>
      <c r="EL35" s="107"/>
      <c r="EM35" s="107"/>
      <c r="EN35" s="107"/>
      <c r="EO35" s="107"/>
      <c r="EP35" s="107"/>
      <c r="EQ35" s="107"/>
      <c r="ER35" s="107"/>
      <c r="ES35" s="107"/>
      <c r="ET35" s="107"/>
      <c r="EU35" s="107"/>
      <c r="EV35" s="107"/>
      <c r="EW35" s="107"/>
      <c r="EX35" s="107"/>
      <c r="EY35" s="107"/>
      <c r="EZ35" s="107"/>
      <c r="FA35" s="107"/>
      <c r="FB35" s="107"/>
      <c r="FC35" s="107"/>
    </row>
    <row r="36" spans="1:159" s="86" customFormat="1" ht="24.95" customHeight="1">
      <c r="A36" s="120" t="s">
        <v>168</v>
      </c>
      <c r="B36" s="121" t="s">
        <v>189</v>
      </c>
      <c r="C36" s="120"/>
      <c r="D36" s="120"/>
      <c r="E36" s="122"/>
      <c r="F36" s="122"/>
      <c r="G36" s="122"/>
      <c r="H36" s="122"/>
      <c r="I36" s="122"/>
      <c r="J36" s="122"/>
      <c r="K36" s="122"/>
      <c r="L36" s="122"/>
      <c r="M36" s="127" t="s">
        <v>181</v>
      </c>
      <c r="N36" s="128" t="s">
        <v>171</v>
      </c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07"/>
      <c r="AU36" s="107"/>
      <c r="AV36" s="107"/>
      <c r="AW36" s="107"/>
      <c r="AX36" s="107"/>
      <c r="AY36" s="107"/>
      <c r="AZ36" s="107"/>
      <c r="BA36" s="107"/>
      <c r="BB36" s="107"/>
      <c r="BC36" s="107"/>
      <c r="BD36" s="107"/>
      <c r="BE36" s="107"/>
      <c r="BF36" s="107"/>
      <c r="BG36" s="107"/>
      <c r="BH36" s="107"/>
      <c r="BI36" s="107"/>
      <c r="BJ36" s="107"/>
      <c r="BK36" s="107"/>
      <c r="BL36" s="107"/>
      <c r="BM36" s="107"/>
      <c r="BN36" s="107"/>
      <c r="BO36" s="107"/>
      <c r="BP36" s="107"/>
      <c r="BQ36" s="107"/>
      <c r="BR36" s="107"/>
      <c r="BS36" s="107"/>
      <c r="BT36" s="107"/>
      <c r="BU36" s="107"/>
      <c r="BV36" s="107"/>
      <c r="BW36" s="107"/>
      <c r="BX36" s="107"/>
      <c r="BY36" s="107"/>
      <c r="BZ36" s="107"/>
      <c r="CA36" s="107"/>
      <c r="CB36" s="107"/>
      <c r="CC36" s="107"/>
      <c r="CD36" s="107"/>
      <c r="CE36" s="107"/>
      <c r="CF36" s="107"/>
      <c r="CG36" s="107"/>
      <c r="CH36" s="107"/>
      <c r="CI36" s="107"/>
      <c r="CJ36" s="107"/>
      <c r="CK36" s="107"/>
      <c r="CL36" s="107"/>
      <c r="CM36" s="107"/>
      <c r="CN36" s="107"/>
      <c r="CO36" s="107"/>
      <c r="CP36" s="107"/>
      <c r="CQ36" s="107"/>
      <c r="CR36" s="107"/>
      <c r="CS36" s="107"/>
      <c r="CT36" s="107"/>
      <c r="CU36" s="107"/>
      <c r="CV36" s="107"/>
      <c r="CW36" s="107"/>
      <c r="CX36" s="107"/>
      <c r="CY36" s="107"/>
      <c r="CZ36" s="107"/>
      <c r="DA36" s="107"/>
      <c r="DB36" s="107"/>
      <c r="DC36" s="107"/>
      <c r="DD36" s="107"/>
      <c r="DE36" s="107"/>
      <c r="DF36" s="107"/>
      <c r="DG36" s="107"/>
      <c r="DH36" s="107"/>
      <c r="DI36" s="107"/>
      <c r="DJ36" s="107"/>
      <c r="DK36" s="107"/>
      <c r="DL36" s="107"/>
      <c r="DM36" s="107"/>
      <c r="DN36" s="107"/>
      <c r="DO36" s="107"/>
      <c r="DP36" s="107"/>
      <c r="DQ36" s="107"/>
      <c r="DR36" s="107"/>
      <c r="DS36" s="107"/>
      <c r="DT36" s="107"/>
      <c r="DU36" s="107"/>
      <c r="DV36" s="107"/>
      <c r="DW36" s="107"/>
      <c r="DX36" s="107"/>
      <c r="DY36" s="107"/>
      <c r="DZ36" s="107"/>
      <c r="EA36" s="107"/>
      <c r="EB36" s="107"/>
      <c r="EC36" s="107"/>
      <c r="ED36" s="107"/>
      <c r="EE36" s="107"/>
      <c r="EF36" s="107"/>
      <c r="EG36" s="107"/>
      <c r="EH36" s="107"/>
      <c r="EI36" s="107"/>
      <c r="EJ36" s="107"/>
      <c r="EK36" s="107"/>
      <c r="EL36" s="107"/>
      <c r="EM36" s="107"/>
      <c r="EN36" s="107"/>
      <c r="EO36" s="107"/>
      <c r="EP36" s="107"/>
      <c r="EQ36" s="107"/>
      <c r="ER36" s="107"/>
      <c r="ES36" s="107"/>
      <c r="ET36" s="107"/>
      <c r="EU36" s="107"/>
      <c r="EV36" s="107"/>
      <c r="EW36" s="107"/>
      <c r="EX36" s="107"/>
      <c r="EY36" s="107"/>
      <c r="EZ36" s="107"/>
      <c r="FA36" s="107"/>
      <c r="FB36" s="107"/>
      <c r="FC36" s="107"/>
    </row>
    <row r="37" spans="1:159" s="86" customFormat="1" ht="24.95" customHeight="1">
      <c r="A37" s="120" t="s">
        <v>168</v>
      </c>
      <c r="B37" s="123" t="s">
        <v>190</v>
      </c>
      <c r="C37" s="120"/>
      <c r="D37" s="120"/>
      <c r="E37" s="122"/>
      <c r="F37" s="122"/>
      <c r="G37" s="122"/>
      <c r="H37" s="122"/>
      <c r="I37" s="122"/>
      <c r="J37" s="122"/>
      <c r="K37" s="122"/>
      <c r="L37" s="122"/>
      <c r="M37" s="127" t="s">
        <v>181</v>
      </c>
      <c r="N37" s="128" t="s">
        <v>171</v>
      </c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07"/>
      <c r="AV37" s="107"/>
      <c r="AW37" s="107"/>
      <c r="AX37" s="107"/>
      <c r="AY37" s="107"/>
      <c r="AZ37" s="107"/>
      <c r="BA37" s="107"/>
      <c r="BB37" s="107"/>
      <c r="BC37" s="107"/>
      <c r="BD37" s="107"/>
      <c r="BE37" s="107"/>
      <c r="BF37" s="107"/>
      <c r="BG37" s="107"/>
      <c r="BH37" s="107"/>
      <c r="BI37" s="107"/>
      <c r="BJ37" s="107"/>
      <c r="BK37" s="107"/>
      <c r="BL37" s="107"/>
      <c r="BM37" s="107"/>
      <c r="BN37" s="107"/>
      <c r="BO37" s="107"/>
      <c r="BP37" s="107"/>
      <c r="BQ37" s="107"/>
      <c r="BR37" s="107"/>
      <c r="BS37" s="107"/>
      <c r="BT37" s="107"/>
      <c r="BU37" s="107"/>
      <c r="BV37" s="107"/>
      <c r="BW37" s="107"/>
      <c r="BX37" s="107"/>
      <c r="BY37" s="107"/>
      <c r="BZ37" s="107"/>
      <c r="CA37" s="107"/>
      <c r="CB37" s="107"/>
      <c r="CC37" s="107"/>
      <c r="CD37" s="107"/>
      <c r="CE37" s="107"/>
      <c r="CF37" s="107"/>
      <c r="CG37" s="107"/>
      <c r="CH37" s="107"/>
      <c r="CI37" s="107"/>
      <c r="CJ37" s="107"/>
      <c r="CK37" s="107"/>
      <c r="CL37" s="107"/>
      <c r="CM37" s="107"/>
      <c r="CN37" s="107"/>
      <c r="CO37" s="107"/>
      <c r="CP37" s="107"/>
      <c r="CQ37" s="107"/>
      <c r="CR37" s="107"/>
      <c r="CS37" s="107"/>
      <c r="CT37" s="107"/>
      <c r="CU37" s="107"/>
      <c r="CV37" s="107"/>
      <c r="CW37" s="107"/>
      <c r="CX37" s="107"/>
      <c r="CY37" s="107"/>
      <c r="CZ37" s="107"/>
      <c r="DA37" s="107"/>
      <c r="DB37" s="107"/>
      <c r="DC37" s="107"/>
      <c r="DD37" s="107"/>
      <c r="DE37" s="107"/>
      <c r="DF37" s="107"/>
      <c r="DG37" s="107"/>
      <c r="DH37" s="107"/>
      <c r="DI37" s="107"/>
      <c r="DJ37" s="107"/>
      <c r="DK37" s="107"/>
      <c r="DL37" s="107"/>
      <c r="DM37" s="107"/>
      <c r="DN37" s="107"/>
      <c r="DO37" s="107"/>
      <c r="DP37" s="107"/>
      <c r="DQ37" s="107"/>
      <c r="DR37" s="107"/>
      <c r="DS37" s="107"/>
      <c r="DT37" s="107"/>
      <c r="DU37" s="107"/>
      <c r="DV37" s="107"/>
      <c r="DW37" s="107"/>
      <c r="DX37" s="107"/>
      <c r="DY37" s="107"/>
      <c r="DZ37" s="107"/>
      <c r="EA37" s="107"/>
      <c r="EB37" s="107"/>
      <c r="EC37" s="107"/>
      <c r="ED37" s="107"/>
      <c r="EE37" s="107"/>
      <c r="EF37" s="107"/>
      <c r="EG37" s="107"/>
      <c r="EH37" s="107"/>
      <c r="EI37" s="107"/>
      <c r="EJ37" s="107"/>
      <c r="EK37" s="107"/>
      <c r="EL37" s="107"/>
      <c r="EM37" s="107"/>
      <c r="EN37" s="107"/>
      <c r="EO37" s="107"/>
      <c r="EP37" s="107"/>
      <c r="EQ37" s="107"/>
      <c r="ER37" s="107"/>
      <c r="ES37" s="107"/>
      <c r="ET37" s="107"/>
      <c r="EU37" s="107"/>
      <c r="EV37" s="107"/>
      <c r="EW37" s="107"/>
      <c r="EX37" s="107"/>
      <c r="EY37" s="107"/>
      <c r="EZ37" s="107"/>
      <c r="FA37" s="107"/>
      <c r="FB37" s="107"/>
      <c r="FC37" s="107"/>
    </row>
    <row r="38" spans="1:159" s="86" customFormat="1" ht="24.95" customHeight="1">
      <c r="A38" s="120" t="s">
        <v>168</v>
      </c>
      <c r="B38" s="121" t="s">
        <v>191</v>
      </c>
      <c r="C38" s="120"/>
      <c r="D38" s="120"/>
      <c r="E38" s="122"/>
      <c r="F38" s="122"/>
      <c r="G38" s="122"/>
      <c r="H38" s="122"/>
      <c r="I38" s="122"/>
      <c r="J38" s="122"/>
      <c r="K38" s="122"/>
      <c r="L38" s="122"/>
      <c r="M38" s="127" t="s">
        <v>192</v>
      </c>
      <c r="N38" s="128" t="s">
        <v>171</v>
      </c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7"/>
      <c r="AV38" s="107"/>
      <c r="AW38" s="107"/>
      <c r="AX38" s="107"/>
      <c r="AY38" s="107"/>
      <c r="AZ38" s="107"/>
      <c r="BA38" s="107"/>
      <c r="BB38" s="107"/>
      <c r="BC38" s="107"/>
      <c r="BD38" s="107"/>
      <c r="BE38" s="107"/>
      <c r="BF38" s="107"/>
      <c r="BG38" s="107"/>
      <c r="BH38" s="107"/>
      <c r="BI38" s="107"/>
      <c r="BJ38" s="107"/>
      <c r="BK38" s="107"/>
      <c r="BL38" s="107"/>
      <c r="BM38" s="107"/>
      <c r="BN38" s="107"/>
      <c r="BO38" s="107"/>
      <c r="BP38" s="107"/>
      <c r="BQ38" s="107"/>
      <c r="BR38" s="107"/>
      <c r="BS38" s="107"/>
      <c r="BT38" s="107"/>
      <c r="BU38" s="107"/>
      <c r="BV38" s="107"/>
      <c r="BW38" s="107"/>
      <c r="BX38" s="107"/>
      <c r="BY38" s="107"/>
      <c r="BZ38" s="107"/>
      <c r="CA38" s="107"/>
      <c r="CB38" s="107"/>
      <c r="CC38" s="107"/>
      <c r="CD38" s="107"/>
      <c r="CE38" s="107"/>
      <c r="CF38" s="107"/>
      <c r="CG38" s="107"/>
      <c r="CH38" s="107"/>
      <c r="CI38" s="107"/>
      <c r="CJ38" s="107"/>
      <c r="CK38" s="107"/>
      <c r="CL38" s="107"/>
      <c r="CM38" s="107"/>
      <c r="CN38" s="107"/>
      <c r="CO38" s="107"/>
      <c r="CP38" s="107"/>
      <c r="CQ38" s="107"/>
      <c r="CR38" s="107"/>
      <c r="CS38" s="107"/>
      <c r="CT38" s="107"/>
      <c r="CU38" s="107"/>
      <c r="CV38" s="107"/>
      <c r="CW38" s="107"/>
      <c r="CX38" s="107"/>
      <c r="CY38" s="107"/>
      <c r="CZ38" s="107"/>
      <c r="DA38" s="107"/>
      <c r="DB38" s="107"/>
      <c r="DC38" s="107"/>
      <c r="DD38" s="107"/>
      <c r="DE38" s="107"/>
      <c r="DF38" s="107"/>
      <c r="DG38" s="107"/>
      <c r="DH38" s="107"/>
      <c r="DI38" s="107"/>
      <c r="DJ38" s="107"/>
      <c r="DK38" s="107"/>
      <c r="DL38" s="107"/>
      <c r="DM38" s="107"/>
      <c r="DN38" s="107"/>
      <c r="DO38" s="107"/>
      <c r="DP38" s="107"/>
      <c r="DQ38" s="107"/>
      <c r="DR38" s="107"/>
      <c r="DS38" s="107"/>
      <c r="DT38" s="107"/>
      <c r="DU38" s="107"/>
      <c r="DV38" s="107"/>
      <c r="DW38" s="107"/>
      <c r="DX38" s="107"/>
      <c r="DY38" s="107"/>
      <c r="DZ38" s="107"/>
      <c r="EA38" s="107"/>
      <c r="EB38" s="107"/>
      <c r="EC38" s="107"/>
      <c r="ED38" s="107"/>
      <c r="EE38" s="107"/>
      <c r="EF38" s="107"/>
      <c r="EG38" s="107"/>
      <c r="EH38" s="107"/>
      <c r="EI38" s="107"/>
      <c r="EJ38" s="107"/>
      <c r="EK38" s="107"/>
      <c r="EL38" s="107"/>
      <c r="EM38" s="107"/>
      <c r="EN38" s="107"/>
      <c r="EO38" s="107"/>
      <c r="EP38" s="107"/>
      <c r="EQ38" s="107"/>
      <c r="ER38" s="107"/>
      <c r="ES38" s="107"/>
      <c r="ET38" s="107"/>
      <c r="EU38" s="107"/>
      <c r="EV38" s="107"/>
      <c r="EW38" s="107"/>
      <c r="EX38" s="107"/>
      <c r="EY38" s="107"/>
      <c r="EZ38" s="107"/>
      <c r="FA38" s="107"/>
      <c r="FB38" s="107"/>
      <c r="FC38" s="107"/>
    </row>
    <row r="39" spans="1:159" s="86" customFormat="1" ht="24.95" customHeight="1">
      <c r="A39" s="120" t="s">
        <v>168</v>
      </c>
      <c r="B39" s="121" t="s">
        <v>193</v>
      </c>
      <c r="C39" s="120"/>
      <c r="D39" s="120"/>
      <c r="E39" s="122"/>
      <c r="F39" s="122"/>
      <c r="G39" s="122"/>
      <c r="H39" s="122"/>
      <c r="I39" s="122"/>
      <c r="J39" s="122"/>
      <c r="K39" s="122"/>
      <c r="L39" s="122"/>
      <c r="M39" s="127" t="s">
        <v>192</v>
      </c>
      <c r="N39" s="128" t="s">
        <v>171</v>
      </c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  <c r="AU39" s="107"/>
      <c r="AV39" s="107"/>
      <c r="AW39" s="107"/>
      <c r="AX39" s="107"/>
      <c r="AY39" s="107"/>
      <c r="AZ39" s="107"/>
      <c r="BA39" s="107"/>
      <c r="BB39" s="107"/>
      <c r="BC39" s="107"/>
      <c r="BD39" s="107"/>
      <c r="BE39" s="107"/>
      <c r="BF39" s="107"/>
      <c r="BG39" s="107"/>
      <c r="BH39" s="107"/>
      <c r="BI39" s="107"/>
      <c r="BJ39" s="107"/>
      <c r="BK39" s="107"/>
      <c r="BL39" s="107"/>
      <c r="BM39" s="107"/>
      <c r="BN39" s="107"/>
      <c r="BO39" s="107"/>
      <c r="BP39" s="107"/>
      <c r="BQ39" s="107"/>
      <c r="BR39" s="107"/>
      <c r="BS39" s="107"/>
      <c r="BT39" s="107"/>
      <c r="BU39" s="107"/>
      <c r="BV39" s="107"/>
      <c r="BW39" s="107"/>
      <c r="BX39" s="107"/>
      <c r="BY39" s="107"/>
      <c r="BZ39" s="107"/>
      <c r="CA39" s="107"/>
      <c r="CB39" s="107"/>
      <c r="CC39" s="107"/>
      <c r="CD39" s="107"/>
      <c r="CE39" s="107"/>
      <c r="CF39" s="107"/>
      <c r="CG39" s="107"/>
      <c r="CH39" s="107"/>
      <c r="CI39" s="107"/>
      <c r="CJ39" s="107"/>
      <c r="CK39" s="107"/>
      <c r="CL39" s="107"/>
      <c r="CM39" s="107"/>
      <c r="CN39" s="107"/>
      <c r="CO39" s="107"/>
      <c r="CP39" s="107"/>
      <c r="CQ39" s="107"/>
      <c r="CR39" s="107"/>
      <c r="CS39" s="107"/>
      <c r="CT39" s="107"/>
      <c r="CU39" s="107"/>
      <c r="CV39" s="107"/>
      <c r="CW39" s="107"/>
      <c r="CX39" s="107"/>
      <c r="CY39" s="107"/>
      <c r="CZ39" s="107"/>
      <c r="DA39" s="107"/>
      <c r="DB39" s="107"/>
      <c r="DC39" s="107"/>
      <c r="DD39" s="107"/>
      <c r="DE39" s="107"/>
      <c r="DF39" s="107"/>
      <c r="DG39" s="107"/>
      <c r="DH39" s="107"/>
      <c r="DI39" s="107"/>
      <c r="DJ39" s="107"/>
      <c r="DK39" s="107"/>
      <c r="DL39" s="107"/>
      <c r="DM39" s="107"/>
      <c r="DN39" s="107"/>
      <c r="DO39" s="107"/>
      <c r="DP39" s="107"/>
      <c r="DQ39" s="107"/>
      <c r="DR39" s="107"/>
      <c r="DS39" s="107"/>
      <c r="DT39" s="107"/>
      <c r="DU39" s="107"/>
      <c r="DV39" s="107"/>
      <c r="DW39" s="107"/>
      <c r="DX39" s="107"/>
      <c r="DY39" s="107"/>
      <c r="DZ39" s="107"/>
      <c r="EA39" s="107"/>
      <c r="EB39" s="107"/>
      <c r="EC39" s="107"/>
      <c r="ED39" s="107"/>
      <c r="EE39" s="107"/>
      <c r="EF39" s="107"/>
      <c r="EG39" s="107"/>
      <c r="EH39" s="107"/>
      <c r="EI39" s="107"/>
      <c r="EJ39" s="107"/>
      <c r="EK39" s="107"/>
      <c r="EL39" s="107"/>
      <c r="EM39" s="107"/>
      <c r="EN39" s="107"/>
      <c r="EO39" s="107"/>
      <c r="EP39" s="107"/>
      <c r="EQ39" s="107"/>
      <c r="ER39" s="107"/>
      <c r="ES39" s="107"/>
      <c r="ET39" s="107"/>
      <c r="EU39" s="107"/>
      <c r="EV39" s="107"/>
      <c r="EW39" s="107"/>
      <c r="EX39" s="107"/>
      <c r="EY39" s="107"/>
      <c r="EZ39" s="107"/>
      <c r="FA39" s="107"/>
      <c r="FB39" s="107"/>
      <c r="FC39" s="107"/>
    </row>
    <row r="40" spans="1:159" s="86" customFormat="1" ht="24.95" customHeight="1">
      <c r="A40" s="120" t="s">
        <v>168</v>
      </c>
      <c r="B40" s="121" t="s">
        <v>194</v>
      </c>
      <c r="C40" s="120"/>
      <c r="D40" s="120"/>
      <c r="E40" s="122"/>
      <c r="F40" s="122"/>
      <c r="G40" s="122"/>
      <c r="H40" s="122"/>
      <c r="I40" s="122"/>
      <c r="J40" s="122"/>
      <c r="K40" s="122"/>
      <c r="L40" s="122"/>
      <c r="M40" s="127" t="s">
        <v>192</v>
      </c>
      <c r="N40" s="128" t="s">
        <v>171</v>
      </c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7"/>
      <c r="AV40" s="107"/>
      <c r="AW40" s="107"/>
      <c r="AX40" s="107"/>
      <c r="AY40" s="107"/>
      <c r="AZ40" s="107"/>
      <c r="BA40" s="107"/>
      <c r="BB40" s="107"/>
      <c r="BC40" s="107"/>
      <c r="BD40" s="107"/>
      <c r="BE40" s="107"/>
      <c r="BF40" s="107"/>
      <c r="BG40" s="107"/>
      <c r="BH40" s="107"/>
      <c r="BI40" s="107"/>
      <c r="BJ40" s="107"/>
      <c r="BK40" s="107"/>
      <c r="BL40" s="107"/>
      <c r="BM40" s="107"/>
      <c r="BN40" s="107"/>
      <c r="BO40" s="107"/>
      <c r="BP40" s="107"/>
      <c r="BQ40" s="107"/>
      <c r="BR40" s="107"/>
      <c r="BS40" s="107"/>
      <c r="BT40" s="107"/>
      <c r="BU40" s="107"/>
      <c r="BV40" s="107"/>
      <c r="BW40" s="107"/>
      <c r="BX40" s="107"/>
      <c r="BY40" s="107"/>
      <c r="BZ40" s="107"/>
      <c r="CA40" s="107"/>
      <c r="CB40" s="107"/>
      <c r="CC40" s="107"/>
      <c r="CD40" s="107"/>
      <c r="CE40" s="107"/>
      <c r="CF40" s="107"/>
      <c r="CG40" s="107"/>
      <c r="CH40" s="107"/>
      <c r="CI40" s="107"/>
      <c r="CJ40" s="107"/>
      <c r="CK40" s="107"/>
      <c r="CL40" s="107"/>
      <c r="CM40" s="107"/>
      <c r="CN40" s="107"/>
      <c r="CO40" s="107"/>
      <c r="CP40" s="107"/>
      <c r="CQ40" s="107"/>
      <c r="CR40" s="107"/>
      <c r="CS40" s="107"/>
      <c r="CT40" s="107"/>
      <c r="CU40" s="107"/>
      <c r="CV40" s="107"/>
      <c r="CW40" s="107"/>
      <c r="CX40" s="107"/>
      <c r="CY40" s="107"/>
      <c r="CZ40" s="107"/>
      <c r="DA40" s="107"/>
      <c r="DB40" s="107"/>
      <c r="DC40" s="107"/>
      <c r="DD40" s="107"/>
      <c r="DE40" s="107"/>
      <c r="DF40" s="107"/>
      <c r="DG40" s="107"/>
      <c r="DH40" s="107"/>
      <c r="DI40" s="107"/>
      <c r="DJ40" s="107"/>
      <c r="DK40" s="107"/>
      <c r="DL40" s="107"/>
      <c r="DM40" s="107"/>
      <c r="DN40" s="107"/>
      <c r="DO40" s="107"/>
      <c r="DP40" s="107"/>
      <c r="DQ40" s="107"/>
      <c r="DR40" s="107"/>
      <c r="DS40" s="107"/>
      <c r="DT40" s="107"/>
      <c r="DU40" s="107"/>
      <c r="DV40" s="107"/>
      <c r="DW40" s="107"/>
      <c r="DX40" s="107"/>
      <c r="DY40" s="107"/>
      <c r="DZ40" s="107"/>
      <c r="EA40" s="107"/>
      <c r="EB40" s="107"/>
      <c r="EC40" s="107"/>
      <c r="ED40" s="107"/>
      <c r="EE40" s="107"/>
      <c r="EF40" s="107"/>
      <c r="EG40" s="107"/>
      <c r="EH40" s="107"/>
      <c r="EI40" s="107"/>
      <c r="EJ40" s="107"/>
      <c r="EK40" s="107"/>
      <c r="EL40" s="107"/>
      <c r="EM40" s="107"/>
      <c r="EN40" s="107"/>
      <c r="EO40" s="107"/>
      <c r="EP40" s="107"/>
      <c r="EQ40" s="107"/>
      <c r="ER40" s="107"/>
      <c r="ES40" s="107"/>
      <c r="ET40" s="107"/>
      <c r="EU40" s="107"/>
      <c r="EV40" s="107"/>
      <c r="EW40" s="107"/>
      <c r="EX40" s="107"/>
      <c r="EY40" s="107"/>
      <c r="EZ40" s="107"/>
      <c r="FA40" s="107"/>
      <c r="FB40" s="107"/>
      <c r="FC40" s="107"/>
    </row>
    <row r="41" spans="1:159" s="86" customFormat="1" ht="24.95" customHeight="1">
      <c r="A41" s="120" t="s">
        <v>168</v>
      </c>
      <c r="B41" s="121" t="s">
        <v>195</v>
      </c>
      <c r="C41" s="120"/>
      <c r="D41" s="120"/>
      <c r="E41" s="122"/>
      <c r="F41" s="122"/>
      <c r="G41" s="122"/>
      <c r="H41" s="122"/>
      <c r="I41" s="122"/>
      <c r="J41" s="122"/>
      <c r="K41" s="122"/>
      <c r="L41" s="122"/>
      <c r="M41" s="127" t="s">
        <v>192</v>
      </c>
      <c r="N41" s="128" t="s">
        <v>171</v>
      </c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  <c r="AS41" s="107"/>
      <c r="AT41" s="107"/>
      <c r="AU41" s="107"/>
      <c r="AV41" s="107"/>
      <c r="AW41" s="107"/>
      <c r="AX41" s="107"/>
      <c r="AY41" s="107"/>
      <c r="AZ41" s="107"/>
      <c r="BA41" s="107"/>
      <c r="BB41" s="107"/>
      <c r="BC41" s="107"/>
      <c r="BD41" s="107"/>
      <c r="BE41" s="107"/>
      <c r="BF41" s="107"/>
      <c r="BG41" s="107"/>
      <c r="BH41" s="107"/>
      <c r="BI41" s="107"/>
      <c r="BJ41" s="107"/>
      <c r="BK41" s="107"/>
      <c r="BL41" s="107"/>
      <c r="BM41" s="107"/>
      <c r="BN41" s="107"/>
      <c r="BO41" s="107"/>
      <c r="BP41" s="107"/>
      <c r="BQ41" s="107"/>
      <c r="BR41" s="107"/>
      <c r="BS41" s="107"/>
      <c r="BT41" s="107"/>
      <c r="BU41" s="107"/>
      <c r="BV41" s="107"/>
      <c r="BW41" s="107"/>
      <c r="BX41" s="107"/>
      <c r="BY41" s="107"/>
      <c r="BZ41" s="107"/>
      <c r="CA41" s="107"/>
      <c r="CB41" s="107"/>
      <c r="CC41" s="107"/>
      <c r="CD41" s="107"/>
      <c r="CE41" s="107"/>
      <c r="CF41" s="107"/>
      <c r="CG41" s="107"/>
      <c r="CH41" s="107"/>
      <c r="CI41" s="107"/>
      <c r="CJ41" s="107"/>
      <c r="CK41" s="107"/>
      <c r="CL41" s="107"/>
      <c r="CM41" s="107"/>
      <c r="CN41" s="107"/>
      <c r="CO41" s="107"/>
      <c r="CP41" s="107"/>
      <c r="CQ41" s="107"/>
      <c r="CR41" s="107"/>
      <c r="CS41" s="107"/>
      <c r="CT41" s="107"/>
      <c r="CU41" s="107"/>
      <c r="CV41" s="107"/>
      <c r="CW41" s="107"/>
      <c r="CX41" s="107"/>
      <c r="CY41" s="107"/>
      <c r="CZ41" s="107"/>
      <c r="DA41" s="107"/>
      <c r="DB41" s="107"/>
      <c r="DC41" s="107"/>
      <c r="DD41" s="107"/>
      <c r="DE41" s="107"/>
      <c r="DF41" s="107"/>
      <c r="DG41" s="107"/>
      <c r="DH41" s="107"/>
      <c r="DI41" s="107"/>
      <c r="DJ41" s="107"/>
      <c r="DK41" s="107"/>
      <c r="DL41" s="107"/>
      <c r="DM41" s="107"/>
      <c r="DN41" s="107"/>
      <c r="DO41" s="107"/>
      <c r="DP41" s="107"/>
      <c r="DQ41" s="107"/>
      <c r="DR41" s="107"/>
      <c r="DS41" s="107"/>
      <c r="DT41" s="107"/>
      <c r="DU41" s="107"/>
      <c r="DV41" s="107"/>
      <c r="DW41" s="107"/>
      <c r="DX41" s="107"/>
      <c r="DY41" s="107"/>
      <c r="DZ41" s="107"/>
      <c r="EA41" s="107"/>
      <c r="EB41" s="107"/>
      <c r="EC41" s="107"/>
      <c r="ED41" s="107"/>
      <c r="EE41" s="107"/>
      <c r="EF41" s="107"/>
      <c r="EG41" s="107"/>
      <c r="EH41" s="107"/>
      <c r="EI41" s="107"/>
      <c r="EJ41" s="107"/>
      <c r="EK41" s="107"/>
      <c r="EL41" s="107"/>
      <c r="EM41" s="107"/>
      <c r="EN41" s="107"/>
      <c r="EO41" s="107"/>
      <c r="EP41" s="107"/>
      <c r="EQ41" s="107"/>
      <c r="ER41" s="107"/>
      <c r="ES41" s="107"/>
      <c r="ET41" s="107"/>
      <c r="EU41" s="107"/>
      <c r="EV41" s="107"/>
      <c r="EW41" s="107"/>
      <c r="EX41" s="107"/>
      <c r="EY41" s="107"/>
      <c r="EZ41" s="107"/>
      <c r="FA41" s="107"/>
      <c r="FB41" s="107"/>
      <c r="FC41" s="107"/>
    </row>
    <row r="42" spans="1:159" s="86" customFormat="1" ht="24.95" customHeight="1">
      <c r="A42" s="120" t="s">
        <v>168</v>
      </c>
      <c r="B42" s="121" t="s">
        <v>196</v>
      </c>
      <c r="C42" s="120"/>
      <c r="D42" s="120"/>
      <c r="E42" s="122"/>
      <c r="F42" s="122"/>
      <c r="G42" s="122"/>
      <c r="H42" s="122"/>
      <c r="I42" s="122"/>
      <c r="J42" s="122"/>
      <c r="K42" s="122"/>
      <c r="L42" s="122"/>
      <c r="M42" s="127" t="s">
        <v>192</v>
      </c>
      <c r="N42" s="128" t="s">
        <v>171</v>
      </c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  <c r="AU42" s="107"/>
      <c r="AV42" s="107"/>
      <c r="AW42" s="107"/>
      <c r="AX42" s="107"/>
      <c r="AY42" s="107"/>
      <c r="AZ42" s="107"/>
      <c r="BA42" s="107"/>
      <c r="BB42" s="107"/>
      <c r="BC42" s="107"/>
      <c r="BD42" s="107"/>
      <c r="BE42" s="107"/>
      <c r="BF42" s="107"/>
      <c r="BG42" s="107"/>
      <c r="BH42" s="107"/>
      <c r="BI42" s="107"/>
      <c r="BJ42" s="107"/>
      <c r="BK42" s="107"/>
      <c r="BL42" s="107"/>
      <c r="BM42" s="107"/>
      <c r="BN42" s="107"/>
      <c r="BO42" s="107"/>
      <c r="BP42" s="107"/>
      <c r="BQ42" s="107"/>
      <c r="BR42" s="107"/>
      <c r="BS42" s="107"/>
      <c r="BT42" s="107"/>
      <c r="BU42" s="107"/>
      <c r="BV42" s="107"/>
      <c r="BW42" s="107"/>
      <c r="BX42" s="107"/>
      <c r="BY42" s="107"/>
      <c r="BZ42" s="107"/>
      <c r="CA42" s="107"/>
      <c r="CB42" s="107"/>
      <c r="CC42" s="107"/>
      <c r="CD42" s="107"/>
      <c r="CE42" s="107"/>
      <c r="CF42" s="107"/>
      <c r="CG42" s="107"/>
      <c r="CH42" s="107"/>
      <c r="CI42" s="107"/>
      <c r="CJ42" s="107"/>
      <c r="CK42" s="107"/>
      <c r="CL42" s="107"/>
      <c r="CM42" s="107"/>
      <c r="CN42" s="107"/>
      <c r="CO42" s="107"/>
      <c r="CP42" s="107"/>
      <c r="CQ42" s="107"/>
      <c r="CR42" s="107"/>
      <c r="CS42" s="107"/>
      <c r="CT42" s="107"/>
      <c r="CU42" s="107"/>
      <c r="CV42" s="107"/>
      <c r="CW42" s="107"/>
      <c r="CX42" s="107"/>
      <c r="CY42" s="107"/>
      <c r="CZ42" s="107"/>
      <c r="DA42" s="107"/>
      <c r="DB42" s="107"/>
      <c r="DC42" s="107"/>
      <c r="DD42" s="107"/>
      <c r="DE42" s="107"/>
      <c r="DF42" s="107"/>
      <c r="DG42" s="107"/>
      <c r="DH42" s="107"/>
      <c r="DI42" s="107"/>
      <c r="DJ42" s="107"/>
      <c r="DK42" s="107"/>
      <c r="DL42" s="107"/>
      <c r="DM42" s="107"/>
      <c r="DN42" s="107"/>
      <c r="DO42" s="107"/>
      <c r="DP42" s="107"/>
      <c r="DQ42" s="107"/>
      <c r="DR42" s="107"/>
      <c r="DS42" s="107"/>
      <c r="DT42" s="107"/>
      <c r="DU42" s="107"/>
      <c r="DV42" s="107"/>
      <c r="DW42" s="107"/>
      <c r="DX42" s="107"/>
      <c r="DY42" s="107"/>
      <c r="DZ42" s="107"/>
      <c r="EA42" s="107"/>
      <c r="EB42" s="107"/>
      <c r="EC42" s="107"/>
      <c r="ED42" s="107"/>
      <c r="EE42" s="107"/>
      <c r="EF42" s="107"/>
      <c r="EG42" s="107"/>
      <c r="EH42" s="107"/>
      <c r="EI42" s="107"/>
      <c r="EJ42" s="107"/>
      <c r="EK42" s="107"/>
      <c r="EL42" s="107"/>
      <c r="EM42" s="107"/>
      <c r="EN42" s="107"/>
      <c r="EO42" s="107"/>
      <c r="EP42" s="107"/>
      <c r="EQ42" s="107"/>
      <c r="ER42" s="107"/>
      <c r="ES42" s="107"/>
      <c r="ET42" s="107"/>
      <c r="EU42" s="107"/>
      <c r="EV42" s="107"/>
      <c r="EW42" s="107"/>
      <c r="EX42" s="107"/>
      <c r="EY42" s="107"/>
      <c r="EZ42" s="107"/>
      <c r="FA42" s="107"/>
      <c r="FB42" s="107"/>
      <c r="FC42" s="107"/>
    </row>
    <row r="43" spans="1:159" s="86" customFormat="1" ht="24.95" customHeight="1">
      <c r="A43" s="120" t="s">
        <v>168</v>
      </c>
      <c r="B43" s="121" t="s">
        <v>197</v>
      </c>
      <c r="C43" s="120"/>
      <c r="D43" s="120"/>
      <c r="E43" s="122"/>
      <c r="F43" s="122"/>
      <c r="G43" s="122"/>
      <c r="H43" s="122"/>
      <c r="I43" s="122"/>
      <c r="J43" s="122"/>
      <c r="K43" s="122"/>
      <c r="L43" s="122"/>
      <c r="M43" s="127" t="s">
        <v>192</v>
      </c>
      <c r="N43" s="128" t="s">
        <v>171</v>
      </c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  <c r="AS43" s="107"/>
      <c r="AT43" s="107"/>
      <c r="AU43" s="107"/>
      <c r="AV43" s="107"/>
      <c r="AW43" s="107"/>
      <c r="AX43" s="107"/>
      <c r="AY43" s="107"/>
      <c r="AZ43" s="107"/>
      <c r="BA43" s="107"/>
      <c r="BB43" s="107"/>
      <c r="BC43" s="107"/>
      <c r="BD43" s="107"/>
      <c r="BE43" s="107"/>
      <c r="BF43" s="107"/>
      <c r="BG43" s="107"/>
      <c r="BH43" s="107"/>
      <c r="BI43" s="107"/>
      <c r="BJ43" s="107"/>
      <c r="BK43" s="107"/>
      <c r="BL43" s="107"/>
      <c r="BM43" s="107"/>
      <c r="BN43" s="107"/>
      <c r="BO43" s="107"/>
      <c r="BP43" s="107"/>
      <c r="BQ43" s="107"/>
      <c r="BR43" s="107"/>
      <c r="BS43" s="107"/>
      <c r="BT43" s="107"/>
      <c r="BU43" s="107"/>
      <c r="BV43" s="107"/>
      <c r="BW43" s="107"/>
      <c r="BX43" s="107"/>
      <c r="BY43" s="107"/>
      <c r="BZ43" s="107"/>
      <c r="CA43" s="107"/>
      <c r="CB43" s="107"/>
      <c r="CC43" s="107"/>
      <c r="CD43" s="107"/>
      <c r="CE43" s="107"/>
      <c r="CF43" s="107"/>
      <c r="CG43" s="107"/>
      <c r="CH43" s="107"/>
      <c r="CI43" s="107"/>
      <c r="CJ43" s="107"/>
      <c r="CK43" s="107"/>
      <c r="CL43" s="107"/>
      <c r="CM43" s="107"/>
      <c r="CN43" s="107"/>
      <c r="CO43" s="107"/>
      <c r="CP43" s="107"/>
      <c r="CQ43" s="107"/>
      <c r="CR43" s="107"/>
      <c r="CS43" s="107"/>
      <c r="CT43" s="107"/>
      <c r="CU43" s="107"/>
      <c r="CV43" s="107"/>
      <c r="CW43" s="107"/>
      <c r="CX43" s="107"/>
      <c r="CY43" s="107"/>
      <c r="CZ43" s="107"/>
      <c r="DA43" s="107"/>
      <c r="DB43" s="107"/>
      <c r="DC43" s="107"/>
      <c r="DD43" s="107"/>
      <c r="DE43" s="107"/>
      <c r="DF43" s="107"/>
      <c r="DG43" s="107"/>
      <c r="DH43" s="107"/>
      <c r="DI43" s="107"/>
      <c r="DJ43" s="107"/>
      <c r="DK43" s="107"/>
      <c r="DL43" s="107"/>
      <c r="DM43" s="107"/>
      <c r="DN43" s="107"/>
      <c r="DO43" s="107"/>
      <c r="DP43" s="107"/>
      <c r="DQ43" s="107"/>
      <c r="DR43" s="107"/>
      <c r="DS43" s="107"/>
      <c r="DT43" s="107"/>
      <c r="DU43" s="107"/>
      <c r="DV43" s="107"/>
      <c r="DW43" s="107"/>
      <c r="DX43" s="107"/>
      <c r="DY43" s="107"/>
      <c r="DZ43" s="107"/>
      <c r="EA43" s="107"/>
      <c r="EB43" s="107"/>
      <c r="EC43" s="107"/>
      <c r="ED43" s="107"/>
      <c r="EE43" s="107"/>
      <c r="EF43" s="107"/>
      <c r="EG43" s="107"/>
      <c r="EH43" s="107"/>
      <c r="EI43" s="107"/>
      <c r="EJ43" s="107"/>
      <c r="EK43" s="107"/>
      <c r="EL43" s="107"/>
      <c r="EM43" s="107"/>
      <c r="EN43" s="107"/>
      <c r="EO43" s="107"/>
      <c r="EP43" s="107"/>
      <c r="EQ43" s="107"/>
      <c r="ER43" s="107"/>
      <c r="ES43" s="107"/>
      <c r="ET43" s="107"/>
      <c r="EU43" s="107"/>
      <c r="EV43" s="107"/>
      <c r="EW43" s="107"/>
      <c r="EX43" s="107"/>
      <c r="EY43" s="107"/>
      <c r="EZ43" s="107"/>
      <c r="FA43" s="107"/>
      <c r="FB43" s="107"/>
      <c r="FC43" s="107"/>
    </row>
    <row r="44" spans="1:159" s="86" customFormat="1" ht="24.95" customHeight="1">
      <c r="A44" s="120" t="s">
        <v>168</v>
      </c>
      <c r="B44" s="121" t="s">
        <v>198</v>
      </c>
      <c r="C44" s="120"/>
      <c r="D44" s="120"/>
      <c r="E44" s="122"/>
      <c r="F44" s="122"/>
      <c r="G44" s="122"/>
      <c r="H44" s="122"/>
      <c r="I44" s="122"/>
      <c r="J44" s="122"/>
      <c r="K44" s="122"/>
      <c r="L44" s="122"/>
      <c r="M44" s="127" t="s">
        <v>192</v>
      </c>
      <c r="N44" s="128" t="s">
        <v>171</v>
      </c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/>
      <c r="AN44" s="107"/>
      <c r="AO44" s="107"/>
      <c r="AP44" s="107"/>
      <c r="AQ44" s="107"/>
      <c r="AR44" s="107"/>
      <c r="AS44" s="107"/>
      <c r="AT44" s="107"/>
      <c r="AU44" s="107"/>
      <c r="AV44" s="107"/>
      <c r="AW44" s="107"/>
      <c r="AX44" s="107"/>
      <c r="AY44" s="107"/>
      <c r="AZ44" s="107"/>
      <c r="BA44" s="107"/>
      <c r="BB44" s="107"/>
      <c r="BC44" s="107"/>
      <c r="BD44" s="107"/>
      <c r="BE44" s="107"/>
      <c r="BF44" s="107"/>
      <c r="BG44" s="107"/>
      <c r="BH44" s="107"/>
      <c r="BI44" s="107"/>
      <c r="BJ44" s="107"/>
      <c r="BK44" s="107"/>
      <c r="BL44" s="107"/>
      <c r="BM44" s="107"/>
      <c r="BN44" s="107"/>
      <c r="BO44" s="107"/>
      <c r="BP44" s="107"/>
      <c r="BQ44" s="107"/>
      <c r="BR44" s="107"/>
      <c r="BS44" s="107"/>
      <c r="BT44" s="107"/>
      <c r="BU44" s="107"/>
      <c r="BV44" s="107"/>
      <c r="BW44" s="107"/>
      <c r="BX44" s="107"/>
      <c r="BY44" s="107"/>
      <c r="BZ44" s="107"/>
      <c r="CA44" s="107"/>
      <c r="CB44" s="107"/>
      <c r="CC44" s="107"/>
      <c r="CD44" s="107"/>
      <c r="CE44" s="107"/>
      <c r="CF44" s="107"/>
      <c r="CG44" s="107"/>
      <c r="CH44" s="107"/>
      <c r="CI44" s="107"/>
      <c r="CJ44" s="107"/>
      <c r="CK44" s="107"/>
      <c r="CL44" s="107"/>
      <c r="CM44" s="107"/>
      <c r="CN44" s="107"/>
      <c r="CO44" s="107"/>
      <c r="CP44" s="107"/>
      <c r="CQ44" s="107"/>
      <c r="CR44" s="107"/>
      <c r="CS44" s="107"/>
      <c r="CT44" s="107"/>
      <c r="CU44" s="107"/>
      <c r="CV44" s="107"/>
      <c r="CW44" s="107"/>
      <c r="CX44" s="107"/>
      <c r="CY44" s="107"/>
      <c r="CZ44" s="107"/>
      <c r="DA44" s="107"/>
      <c r="DB44" s="107"/>
      <c r="DC44" s="107"/>
      <c r="DD44" s="107"/>
      <c r="DE44" s="107"/>
      <c r="DF44" s="107"/>
      <c r="DG44" s="107"/>
      <c r="DH44" s="107"/>
      <c r="DI44" s="107"/>
      <c r="DJ44" s="107"/>
      <c r="DK44" s="107"/>
      <c r="DL44" s="107"/>
      <c r="DM44" s="107"/>
      <c r="DN44" s="107"/>
      <c r="DO44" s="107"/>
      <c r="DP44" s="107"/>
      <c r="DQ44" s="107"/>
      <c r="DR44" s="107"/>
      <c r="DS44" s="107"/>
      <c r="DT44" s="107"/>
      <c r="DU44" s="107"/>
      <c r="DV44" s="107"/>
      <c r="DW44" s="107"/>
      <c r="DX44" s="107"/>
      <c r="DY44" s="107"/>
      <c r="DZ44" s="107"/>
      <c r="EA44" s="107"/>
      <c r="EB44" s="107"/>
      <c r="EC44" s="107"/>
      <c r="ED44" s="107"/>
      <c r="EE44" s="107"/>
      <c r="EF44" s="107"/>
      <c r="EG44" s="107"/>
      <c r="EH44" s="107"/>
      <c r="EI44" s="107"/>
      <c r="EJ44" s="107"/>
      <c r="EK44" s="107"/>
      <c r="EL44" s="107"/>
      <c r="EM44" s="107"/>
      <c r="EN44" s="107"/>
      <c r="EO44" s="107"/>
      <c r="EP44" s="107"/>
      <c r="EQ44" s="107"/>
      <c r="ER44" s="107"/>
      <c r="ES44" s="107"/>
      <c r="ET44" s="107"/>
      <c r="EU44" s="107"/>
      <c r="EV44" s="107"/>
      <c r="EW44" s="107"/>
      <c r="EX44" s="107"/>
      <c r="EY44" s="107"/>
      <c r="EZ44" s="107"/>
      <c r="FA44" s="107"/>
      <c r="FB44" s="107"/>
      <c r="FC44" s="107"/>
    </row>
    <row r="45" spans="1:159" s="86" customFormat="1" ht="24.95" customHeight="1">
      <c r="A45" s="120" t="s">
        <v>168</v>
      </c>
      <c r="B45" s="121" t="s">
        <v>199</v>
      </c>
      <c r="C45" s="120"/>
      <c r="D45" s="120"/>
      <c r="E45" s="122"/>
      <c r="F45" s="122"/>
      <c r="G45" s="122"/>
      <c r="H45" s="122"/>
      <c r="I45" s="122"/>
      <c r="J45" s="122"/>
      <c r="K45" s="122"/>
      <c r="L45" s="122"/>
      <c r="M45" s="127" t="s">
        <v>200</v>
      </c>
      <c r="N45" s="128" t="s">
        <v>171</v>
      </c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  <c r="AU45" s="107"/>
      <c r="AV45" s="107"/>
      <c r="AW45" s="107"/>
      <c r="AX45" s="107"/>
      <c r="AY45" s="107"/>
      <c r="AZ45" s="107"/>
      <c r="BA45" s="107"/>
      <c r="BB45" s="107"/>
      <c r="BC45" s="107"/>
      <c r="BD45" s="107"/>
      <c r="BE45" s="107"/>
      <c r="BF45" s="107"/>
      <c r="BG45" s="107"/>
      <c r="BH45" s="107"/>
      <c r="BI45" s="107"/>
      <c r="BJ45" s="107"/>
      <c r="BK45" s="107"/>
      <c r="BL45" s="107"/>
      <c r="BM45" s="107"/>
      <c r="BN45" s="107"/>
      <c r="BO45" s="107"/>
      <c r="BP45" s="107"/>
      <c r="BQ45" s="107"/>
      <c r="BR45" s="107"/>
      <c r="BS45" s="107"/>
      <c r="BT45" s="107"/>
      <c r="BU45" s="107"/>
      <c r="BV45" s="107"/>
      <c r="BW45" s="107"/>
      <c r="BX45" s="107"/>
      <c r="BY45" s="107"/>
      <c r="BZ45" s="107"/>
      <c r="CA45" s="107"/>
      <c r="CB45" s="107"/>
      <c r="CC45" s="107"/>
      <c r="CD45" s="107"/>
      <c r="CE45" s="107"/>
      <c r="CF45" s="107"/>
      <c r="CG45" s="107"/>
      <c r="CH45" s="107"/>
      <c r="CI45" s="107"/>
      <c r="CJ45" s="107"/>
      <c r="CK45" s="107"/>
      <c r="CL45" s="107"/>
      <c r="CM45" s="107"/>
      <c r="CN45" s="107"/>
      <c r="CO45" s="107"/>
      <c r="CP45" s="107"/>
      <c r="CQ45" s="107"/>
      <c r="CR45" s="107"/>
      <c r="CS45" s="107"/>
      <c r="CT45" s="107"/>
      <c r="CU45" s="107"/>
      <c r="CV45" s="107"/>
      <c r="CW45" s="107"/>
      <c r="CX45" s="107"/>
      <c r="CY45" s="107"/>
      <c r="CZ45" s="107"/>
      <c r="DA45" s="107"/>
      <c r="DB45" s="107"/>
      <c r="DC45" s="107"/>
      <c r="DD45" s="107"/>
      <c r="DE45" s="107"/>
      <c r="DF45" s="107"/>
      <c r="DG45" s="107"/>
      <c r="DH45" s="107"/>
      <c r="DI45" s="107"/>
      <c r="DJ45" s="107"/>
      <c r="DK45" s="107"/>
      <c r="DL45" s="107"/>
      <c r="DM45" s="107"/>
      <c r="DN45" s="107"/>
      <c r="DO45" s="107"/>
      <c r="DP45" s="107"/>
      <c r="DQ45" s="107"/>
      <c r="DR45" s="107"/>
      <c r="DS45" s="107"/>
      <c r="DT45" s="107"/>
      <c r="DU45" s="107"/>
      <c r="DV45" s="107"/>
      <c r="DW45" s="107"/>
      <c r="DX45" s="107"/>
      <c r="DY45" s="107"/>
      <c r="DZ45" s="107"/>
      <c r="EA45" s="107"/>
      <c r="EB45" s="107"/>
      <c r="EC45" s="107"/>
      <c r="ED45" s="107"/>
      <c r="EE45" s="107"/>
      <c r="EF45" s="107"/>
      <c r="EG45" s="107"/>
      <c r="EH45" s="107"/>
      <c r="EI45" s="107"/>
      <c r="EJ45" s="107"/>
      <c r="EK45" s="107"/>
      <c r="EL45" s="107"/>
      <c r="EM45" s="107"/>
      <c r="EN45" s="107"/>
      <c r="EO45" s="107"/>
      <c r="EP45" s="107"/>
      <c r="EQ45" s="107"/>
      <c r="ER45" s="107"/>
      <c r="ES45" s="107"/>
      <c r="ET45" s="107"/>
      <c r="EU45" s="107"/>
      <c r="EV45" s="107"/>
      <c r="EW45" s="107"/>
      <c r="EX45" s="107"/>
      <c r="EY45" s="107"/>
      <c r="EZ45" s="107"/>
      <c r="FA45" s="107"/>
      <c r="FB45" s="107"/>
      <c r="FC45" s="107"/>
    </row>
    <row r="46" spans="1:159" s="86" customFormat="1" ht="24.95" customHeight="1">
      <c r="A46" s="120" t="s">
        <v>168</v>
      </c>
      <c r="B46" s="121" t="s">
        <v>201</v>
      </c>
      <c r="C46" s="120"/>
      <c r="D46" s="120"/>
      <c r="E46" s="122"/>
      <c r="F46" s="122"/>
      <c r="G46" s="122"/>
      <c r="H46" s="122"/>
      <c r="I46" s="122"/>
      <c r="J46" s="122"/>
      <c r="K46" s="122"/>
      <c r="L46" s="122"/>
      <c r="M46" s="127" t="s">
        <v>200</v>
      </c>
      <c r="N46" s="128" t="s">
        <v>171</v>
      </c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7"/>
      <c r="AV46" s="107"/>
      <c r="AW46" s="107"/>
      <c r="AX46" s="107"/>
      <c r="AY46" s="107"/>
      <c r="AZ46" s="107"/>
      <c r="BA46" s="107"/>
      <c r="BB46" s="107"/>
      <c r="BC46" s="107"/>
      <c r="BD46" s="107"/>
      <c r="BE46" s="107"/>
      <c r="BF46" s="107"/>
      <c r="BG46" s="107"/>
      <c r="BH46" s="107"/>
      <c r="BI46" s="107"/>
      <c r="BJ46" s="107"/>
      <c r="BK46" s="107"/>
      <c r="BL46" s="107"/>
      <c r="BM46" s="107"/>
      <c r="BN46" s="107"/>
      <c r="BO46" s="107"/>
      <c r="BP46" s="107"/>
      <c r="BQ46" s="107"/>
      <c r="BR46" s="107"/>
      <c r="BS46" s="107"/>
      <c r="BT46" s="107"/>
      <c r="BU46" s="107"/>
      <c r="BV46" s="107"/>
      <c r="BW46" s="107"/>
      <c r="BX46" s="107"/>
      <c r="BY46" s="107"/>
      <c r="BZ46" s="107"/>
      <c r="CA46" s="107"/>
      <c r="CB46" s="107"/>
      <c r="CC46" s="107"/>
      <c r="CD46" s="107"/>
      <c r="CE46" s="107"/>
      <c r="CF46" s="107"/>
      <c r="CG46" s="107"/>
      <c r="CH46" s="107"/>
      <c r="CI46" s="107"/>
      <c r="CJ46" s="107"/>
      <c r="CK46" s="107"/>
      <c r="CL46" s="107"/>
      <c r="CM46" s="107"/>
      <c r="CN46" s="107"/>
      <c r="CO46" s="107"/>
      <c r="CP46" s="107"/>
      <c r="CQ46" s="107"/>
      <c r="CR46" s="107"/>
      <c r="CS46" s="107"/>
      <c r="CT46" s="107"/>
      <c r="CU46" s="107"/>
      <c r="CV46" s="107"/>
      <c r="CW46" s="107"/>
      <c r="CX46" s="107"/>
      <c r="CY46" s="107"/>
      <c r="CZ46" s="107"/>
      <c r="DA46" s="107"/>
      <c r="DB46" s="107"/>
      <c r="DC46" s="107"/>
      <c r="DD46" s="107"/>
      <c r="DE46" s="107"/>
      <c r="DF46" s="107"/>
      <c r="DG46" s="107"/>
      <c r="DH46" s="107"/>
      <c r="DI46" s="107"/>
      <c r="DJ46" s="107"/>
      <c r="DK46" s="107"/>
      <c r="DL46" s="107"/>
      <c r="DM46" s="107"/>
      <c r="DN46" s="107"/>
      <c r="DO46" s="107"/>
      <c r="DP46" s="107"/>
      <c r="DQ46" s="107"/>
      <c r="DR46" s="107"/>
      <c r="DS46" s="107"/>
      <c r="DT46" s="107"/>
      <c r="DU46" s="107"/>
      <c r="DV46" s="107"/>
      <c r="DW46" s="107"/>
      <c r="DX46" s="107"/>
      <c r="DY46" s="107"/>
      <c r="DZ46" s="107"/>
      <c r="EA46" s="107"/>
      <c r="EB46" s="107"/>
      <c r="EC46" s="107"/>
      <c r="ED46" s="107"/>
      <c r="EE46" s="107"/>
      <c r="EF46" s="107"/>
      <c r="EG46" s="107"/>
      <c r="EH46" s="107"/>
      <c r="EI46" s="107"/>
      <c r="EJ46" s="107"/>
      <c r="EK46" s="107"/>
      <c r="EL46" s="107"/>
      <c r="EM46" s="107"/>
      <c r="EN46" s="107"/>
      <c r="EO46" s="107"/>
      <c r="EP46" s="107"/>
      <c r="EQ46" s="107"/>
      <c r="ER46" s="107"/>
      <c r="ES46" s="107"/>
      <c r="ET46" s="107"/>
      <c r="EU46" s="107"/>
      <c r="EV46" s="107"/>
      <c r="EW46" s="107"/>
      <c r="EX46" s="107"/>
      <c r="EY46" s="107"/>
      <c r="EZ46" s="107"/>
      <c r="FA46" s="107"/>
      <c r="FB46" s="107"/>
      <c r="FC46" s="107"/>
    </row>
    <row r="47" spans="1:159" s="86" customFormat="1" ht="24.95" customHeight="1">
      <c r="A47" s="120" t="s">
        <v>168</v>
      </c>
      <c r="B47" s="124" t="s">
        <v>202</v>
      </c>
      <c r="C47" s="120"/>
      <c r="D47" s="120"/>
      <c r="E47" s="122"/>
      <c r="F47" s="122"/>
      <c r="G47" s="122"/>
      <c r="H47" s="122"/>
      <c r="I47" s="122"/>
      <c r="J47" s="122"/>
      <c r="K47" s="122"/>
      <c r="L47" s="122"/>
      <c r="M47" s="127" t="s">
        <v>200</v>
      </c>
      <c r="N47" s="128" t="s">
        <v>171</v>
      </c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  <c r="AK47" s="107"/>
      <c r="AL47" s="107"/>
      <c r="AM47" s="107"/>
      <c r="AN47" s="107"/>
      <c r="AO47" s="107"/>
      <c r="AP47" s="107"/>
      <c r="AQ47" s="107"/>
      <c r="AR47" s="107"/>
      <c r="AS47" s="107"/>
      <c r="AT47" s="107"/>
      <c r="AU47" s="107"/>
      <c r="AV47" s="107"/>
      <c r="AW47" s="107"/>
      <c r="AX47" s="107"/>
      <c r="AY47" s="107"/>
      <c r="AZ47" s="107"/>
      <c r="BA47" s="107"/>
      <c r="BB47" s="107"/>
      <c r="BC47" s="107"/>
      <c r="BD47" s="107"/>
      <c r="BE47" s="107"/>
      <c r="BF47" s="107"/>
      <c r="BG47" s="107"/>
      <c r="BH47" s="107"/>
      <c r="BI47" s="107"/>
      <c r="BJ47" s="107"/>
      <c r="BK47" s="107"/>
      <c r="BL47" s="107"/>
      <c r="BM47" s="107"/>
      <c r="BN47" s="107"/>
      <c r="BO47" s="107"/>
      <c r="BP47" s="107"/>
      <c r="BQ47" s="107"/>
      <c r="BR47" s="107"/>
      <c r="BS47" s="107"/>
      <c r="BT47" s="107"/>
      <c r="BU47" s="107"/>
      <c r="BV47" s="107"/>
      <c r="BW47" s="107"/>
      <c r="BX47" s="107"/>
      <c r="BY47" s="107"/>
      <c r="BZ47" s="107"/>
      <c r="CA47" s="107"/>
      <c r="CB47" s="107"/>
      <c r="CC47" s="107"/>
      <c r="CD47" s="107"/>
      <c r="CE47" s="107"/>
      <c r="CF47" s="107"/>
      <c r="CG47" s="107"/>
      <c r="CH47" s="107"/>
      <c r="CI47" s="107"/>
      <c r="CJ47" s="107"/>
      <c r="CK47" s="107"/>
      <c r="CL47" s="107"/>
      <c r="CM47" s="107"/>
      <c r="CN47" s="107"/>
      <c r="CO47" s="107"/>
      <c r="CP47" s="107"/>
      <c r="CQ47" s="107"/>
      <c r="CR47" s="107"/>
      <c r="CS47" s="107"/>
      <c r="CT47" s="107"/>
      <c r="CU47" s="107"/>
      <c r="CV47" s="107"/>
      <c r="CW47" s="107"/>
      <c r="CX47" s="107"/>
      <c r="CY47" s="107"/>
      <c r="CZ47" s="107"/>
      <c r="DA47" s="107"/>
      <c r="DB47" s="107"/>
      <c r="DC47" s="107"/>
      <c r="DD47" s="107"/>
      <c r="DE47" s="107"/>
      <c r="DF47" s="107"/>
      <c r="DG47" s="107"/>
      <c r="DH47" s="107"/>
      <c r="DI47" s="107"/>
      <c r="DJ47" s="107"/>
      <c r="DK47" s="107"/>
      <c r="DL47" s="107"/>
      <c r="DM47" s="107"/>
      <c r="DN47" s="107"/>
      <c r="DO47" s="107"/>
      <c r="DP47" s="107"/>
      <c r="DQ47" s="107"/>
      <c r="DR47" s="107"/>
      <c r="DS47" s="107"/>
      <c r="DT47" s="107"/>
      <c r="DU47" s="107"/>
      <c r="DV47" s="107"/>
      <c r="DW47" s="107"/>
      <c r="DX47" s="107"/>
      <c r="DY47" s="107"/>
      <c r="DZ47" s="107"/>
      <c r="EA47" s="107"/>
      <c r="EB47" s="107"/>
      <c r="EC47" s="107"/>
      <c r="ED47" s="107"/>
      <c r="EE47" s="107"/>
      <c r="EF47" s="107"/>
      <c r="EG47" s="107"/>
      <c r="EH47" s="107"/>
      <c r="EI47" s="107"/>
      <c r="EJ47" s="107"/>
      <c r="EK47" s="107"/>
      <c r="EL47" s="107"/>
      <c r="EM47" s="107"/>
      <c r="EN47" s="107"/>
      <c r="EO47" s="107"/>
      <c r="EP47" s="107"/>
      <c r="EQ47" s="107"/>
      <c r="ER47" s="107"/>
      <c r="ES47" s="107"/>
      <c r="ET47" s="107"/>
      <c r="EU47" s="107"/>
      <c r="EV47" s="107"/>
      <c r="EW47" s="107"/>
      <c r="EX47" s="107"/>
      <c r="EY47" s="107"/>
      <c r="EZ47" s="107"/>
      <c r="FA47" s="107"/>
      <c r="FB47" s="107"/>
      <c r="FC47" s="107"/>
    </row>
    <row r="48" spans="1:159" s="86" customFormat="1" ht="24.95" customHeight="1">
      <c r="A48" s="120" t="s">
        <v>168</v>
      </c>
      <c r="B48" s="124" t="s">
        <v>203</v>
      </c>
      <c r="C48" s="120"/>
      <c r="D48" s="120"/>
      <c r="E48" s="122"/>
      <c r="F48" s="122"/>
      <c r="G48" s="122"/>
      <c r="H48" s="122"/>
      <c r="I48" s="122"/>
      <c r="J48" s="122"/>
      <c r="K48" s="122"/>
      <c r="L48" s="122"/>
      <c r="M48" s="127" t="s">
        <v>200</v>
      </c>
      <c r="N48" s="128" t="s">
        <v>171</v>
      </c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  <c r="AK48" s="107"/>
      <c r="AL48" s="107"/>
      <c r="AM48" s="107"/>
      <c r="AN48" s="107"/>
      <c r="AO48" s="107"/>
      <c r="AP48" s="107"/>
      <c r="AQ48" s="107"/>
      <c r="AR48" s="107"/>
      <c r="AS48" s="107"/>
      <c r="AT48" s="107"/>
      <c r="AU48" s="107"/>
      <c r="AV48" s="107"/>
      <c r="AW48" s="107"/>
      <c r="AX48" s="107"/>
      <c r="AY48" s="107"/>
      <c r="AZ48" s="107"/>
      <c r="BA48" s="107"/>
      <c r="BB48" s="107"/>
      <c r="BC48" s="107"/>
      <c r="BD48" s="107"/>
      <c r="BE48" s="107"/>
      <c r="BF48" s="107"/>
      <c r="BG48" s="107"/>
      <c r="BH48" s="107"/>
      <c r="BI48" s="107"/>
      <c r="BJ48" s="107"/>
      <c r="BK48" s="107"/>
      <c r="BL48" s="107"/>
      <c r="BM48" s="107"/>
      <c r="BN48" s="107"/>
      <c r="BO48" s="107"/>
      <c r="BP48" s="107"/>
      <c r="BQ48" s="107"/>
      <c r="BR48" s="107"/>
      <c r="BS48" s="107"/>
      <c r="BT48" s="107"/>
      <c r="BU48" s="107"/>
      <c r="BV48" s="107"/>
      <c r="BW48" s="107"/>
      <c r="BX48" s="107"/>
      <c r="BY48" s="107"/>
      <c r="BZ48" s="107"/>
      <c r="CA48" s="107"/>
      <c r="CB48" s="107"/>
      <c r="CC48" s="107"/>
      <c r="CD48" s="107"/>
      <c r="CE48" s="107"/>
      <c r="CF48" s="107"/>
      <c r="CG48" s="107"/>
      <c r="CH48" s="107"/>
      <c r="CI48" s="107"/>
      <c r="CJ48" s="107"/>
      <c r="CK48" s="107"/>
      <c r="CL48" s="107"/>
      <c r="CM48" s="107"/>
      <c r="CN48" s="107"/>
      <c r="CO48" s="107"/>
      <c r="CP48" s="107"/>
      <c r="CQ48" s="107"/>
      <c r="CR48" s="107"/>
      <c r="CS48" s="107"/>
      <c r="CT48" s="107"/>
      <c r="CU48" s="107"/>
      <c r="CV48" s="107"/>
      <c r="CW48" s="107"/>
      <c r="CX48" s="107"/>
      <c r="CY48" s="107"/>
      <c r="CZ48" s="107"/>
      <c r="DA48" s="107"/>
      <c r="DB48" s="107"/>
      <c r="DC48" s="107"/>
      <c r="DD48" s="107"/>
      <c r="DE48" s="107"/>
      <c r="DF48" s="107"/>
      <c r="DG48" s="107"/>
      <c r="DH48" s="107"/>
      <c r="DI48" s="107"/>
      <c r="DJ48" s="107"/>
      <c r="DK48" s="107"/>
      <c r="DL48" s="107"/>
      <c r="DM48" s="107"/>
      <c r="DN48" s="107"/>
      <c r="DO48" s="107"/>
      <c r="DP48" s="107"/>
      <c r="DQ48" s="107"/>
      <c r="DR48" s="107"/>
      <c r="DS48" s="107"/>
      <c r="DT48" s="107"/>
      <c r="DU48" s="107"/>
      <c r="DV48" s="107"/>
      <c r="DW48" s="107"/>
      <c r="DX48" s="107"/>
      <c r="DY48" s="107"/>
      <c r="DZ48" s="107"/>
      <c r="EA48" s="107"/>
      <c r="EB48" s="107"/>
      <c r="EC48" s="107"/>
      <c r="ED48" s="107"/>
      <c r="EE48" s="107"/>
      <c r="EF48" s="107"/>
      <c r="EG48" s="107"/>
      <c r="EH48" s="107"/>
      <c r="EI48" s="107"/>
      <c r="EJ48" s="107"/>
      <c r="EK48" s="107"/>
      <c r="EL48" s="107"/>
      <c r="EM48" s="107"/>
      <c r="EN48" s="107"/>
      <c r="EO48" s="107"/>
      <c r="EP48" s="107"/>
      <c r="EQ48" s="107"/>
      <c r="ER48" s="107"/>
      <c r="ES48" s="107"/>
      <c r="ET48" s="107"/>
      <c r="EU48" s="107"/>
      <c r="EV48" s="107"/>
      <c r="EW48" s="107"/>
      <c r="EX48" s="107"/>
      <c r="EY48" s="107"/>
      <c r="EZ48" s="107"/>
      <c r="FA48" s="107"/>
      <c r="FB48" s="107"/>
      <c r="FC48" s="107"/>
    </row>
    <row r="49" spans="1:159" s="86" customFormat="1" ht="24.95" customHeight="1">
      <c r="A49" s="120" t="s">
        <v>168</v>
      </c>
      <c r="B49" s="121" t="s">
        <v>204</v>
      </c>
      <c r="C49" s="120"/>
      <c r="D49" s="120"/>
      <c r="E49" s="122"/>
      <c r="F49" s="122"/>
      <c r="G49" s="122"/>
      <c r="H49" s="122"/>
      <c r="I49" s="122"/>
      <c r="J49" s="122"/>
      <c r="K49" s="122"/>
      <c r="L49" s="122"/>
      <c r="M49" s="127" t="s">
        <v>200</v>
      </c>
      <c r="N49" s="128" t="s">
        <v>171</v>
      </c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  <c r="AS49" s="107"/>
      <c r="AT49" s="107"/>
      <c r="AU49" s="107"/>
      <c r="AV49" s="107"/>
      <c r="AW49" s="107"/>
      <c r="AX49" s="107"/>
      <c r="AY49" s="107"/>
      <c r="AZ49" s="107"/>
      <c r="BA49" s="107"/>
      <c r="BB49" s="107"/>
      <c r="BC49" s="107"/>
      <c r="BD49" s="107"/>
      <c r="BE49" s="107"/>
      <c r="BF49" s="107"/>
      <c r="BG49" s="107"/>
      <c r="BH49" s="107"/>
      <c r="BI49" s="107"/>
      <c r="BJ49" s="107"/>
      <c r="BK49" s="107"/>
      <c r="BL49" s="107"/>
      <c r="BM49" s="107"/>
      <c r="BN49" s="107"/>
      <c r="BO49" s="107"/>
      <c r="BP49" s="107"/>
      <c r="BQ49" s="107"/>
      <c r="BR49" s="107"/>
      <c r="BS49" s="107"/>
      <c r="BT49" s="107"/>
      <c r="BU49" s="107"/>
      <c r="BV49" s="107"/>
      <c r="BW49" s="107"/>
      <c r="BX49" s="107"/>
      <c r="BY49" s="107"/>
      <c r="BZ49" s="107"/>
      <c r="CA49" s="107"/>
      <c r="CB49" s="107"/>
      <c r="CC49" s="107"/>
      <c r="CD49" s="107"/>
      <c r="CE49" s="107"/>
      <c r="CF49" s="107"/>
      <c r="CG49" s="107"/>
      <c r="CH49" s="107"/>
      <c r="CI49" s="107"/>
      <c r="CJ49" s="107"/>
      <c r="CK49" s="107"/>
      <c r="CL49" s="107"/>
      <c r="CM49" s="107"/>
      <c r="CN49" s="107"/>
      <c r="CO49" s="107"/>
      <c r="CP49" s="107"/>
      <c r="CQ49" s="107"/>
      <c r="CR49" s="107"/>
      <c r="CS49" s="107"/>
      <c r="CT49" s="107"/>
      <c r="CU49" s="107"/>
      <c r="CV49" s="107"/>
      <c r="CW49" s="107"/>
      <c r="CX49" s="107"/>
      <c r="CY49" s="107"/>
      <c r="CZ49" s="107"/>
      <c r="DA49" s="107"/>
      <c r="DB49" s="107"/>
      <c r="DC49" s="107"/>
      <c r="DD49" s="107"/>
      <c r="DE49" s="107"/>
      <c r="DF49" s="107"/>
      <c r="DG49" s="107"/>
      <c r="DH49" s="107"/>
      <c r="DI49" s="107"/>
      <c r="DJ49" s="107"/>
      <c r="DK49" s="107"/>
      <c r="DL49" s="107"/>
      <c r="DM49" s="107"/>
      <c r="DN49" s="107"/>
      <c r="DO49" s="107"/>
      <c r="DP49" s="107"/>
      <c r="DQ49" s="107"/>
      <c r="DR49" s="107"/>
      <c r="DS49" s="107"/>
      <c r="DT49" s="107"/>
      <c r="DU49" s="107"/>
      <c r="DV49" s="107"/>
      <c r="DW49" s="107"/>
      <c r="DX49" s="107"/>
      <c r="DY49" s="107"/>
      <c r="DZ49" s="107"/>
      <c r="EA49" s="107"/>
      <c r="EB49" s="107"/>
      <c r="EC49" s="107"/>
      <c r="ED49" s="107"/>
      <c r="EE49" s="107"/>
      <c r="EF49" s="107"/>
      <c r="EG49" s="107"/>
      <c r="EH49" s="107"/>
      <c r="EI49" s="107"/>
      <c r="EJ49" s="107"/>
      <c r="EK49" s="107"/>
      <c r="EL49" s="107"/>
      <c r="EM49" s="107"/>
      <c r="EN49" s="107"/>
      <c r="EO49" s="107"/>
      <c r="EP49" s="107"/>
      <c r="EQ49" s="107"/>
      <c r="ER49" s="107"/>
      <c r="ES49" s="107"/>
      <c r="ET49" s="107"/>
      <c r="EU49" s="107"/>
      <c r="EV49" s="107"/>
      <c r="EW49" s="107"/>
      <c r="EX49" s="107"/>
      <c r="EY49" s="107"/>
      <c r="EZ49" s="107"/>
      <c r="FA49" s="107"/>
      <c r="FB49" s="107"/>
      <c r="FC49" s="107"/>
    </row>
    <row r="50" spans="1:159" s="86" customFormat="1" ht="24.95" customHeight="1">
      <c r="A50" s="120" t="s">
        <v>168</v>
      </c>
      <c r="B50" s="124" t="s">
        <v>205</v>
      </c>
      <c r="C50" s="120"/>
      <c r="D50" s="120"/>
      <c r="E50" s="122"/>
      <c r="F50" s="122"/>
      <c r="G50" s="122"/>
      <c r="H50" s="122"/>
      <c r="I50" s="122"/>
      <c r="J50" s="122"/>
      <c r="K50" s="122"/>
      <c r="L50" s="122"/>
      <c r="M50" s="127" t="s">
        <v>206</v>
      </c>
      <c r="N50" s="128" t="s">
        <v>171</v>
      </c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  <c r="AS50" s="107"/>
      <c r="AT50" s="107"/>
      <c r="AU50" s="107"/>
      <c r="AV50" s="107"/>
      <c r="AW50" s="107"/>
      <c r="AX50" s="107"/>
      <c r="AY50" s="107"/>
      <c r="AZ50" s="107"/>
      <c r="BA50" s="107"/>
      <c r="BB50" s="107"/>
      <c r="BC50" s="107"/>
      <c r="BD50" s="107"/>
      <c r="BE50" s="107"/>
      <c r="BF50" s="107"/>
      <c r="BG50" s="107"/>
      <c r="BH50" s="107"/>
      <c r="BI50" s="107"/>
      <c r="BJ50" s="107"/>
      <c r="BK50" s="107"/>
      <c r="BL50" s="107"/>
      <c r="BM50" s="107"/>
      <c r="BN50" s="107"/>
      <c r="BO50" s="107"/>
      <c r="BP50" s="107"/>
      <c r="BQ50" s="107"/>
      <c r="BR50" s="107"/>
      <c r="BS50" s="107"/>
      <c r="BT50" s="107"/>
      <c r="BU50" s="107"/>
      <c r="BV50" s="107"/>
      <c r="BW50" s="107"/>
      <c r="BX50" s="107"/>
      <c r="BY50" s="107"/>
      <c r="BZ50" s="107"/>
      <c r="CA50" s="107"/>
      <c r="CB50" s="107"/>
      <c r="CC50" s="107"/>
      <c r="CD50" s="107"/>
      <c r="CE50" s="107"/>
      <c r="CF50" s="107"/>
      <c r="CG50" s="107"/>
      <c r="CH50" s="107"/>
      <c r="CI50" s="107"/>
      <c r="CJ50" s="107"/>
      <c r="CK50" s="107"/>
      <c r="CL50" s="107"/>
      <c r="CM50" s="107"/>
      <c r="CN50" s="107"/>
      <c r="CO50" s="107"/>
      <c r="CP50" s="107"/>
      <c r="CQ50" s="107"/>
      <c r="CR50" s="107"/>
      <c r="CS50" s="107"/>
      <c r="CT50" s="107"/>
      <c r="CU50" s="107"/>
      <c r="CV50" s="107"/>
      <c r="CW50" s="107"/>
      <c r="CX50" s="107"/>
      <c r="CY50" s="107"/>
      <c r="CZ50" s="107"/>
      <c r="DA50" s="107"/>
      <c r="DB50" s="107"/>
      <c r="DC50" s="107"/>
      <c r="DD50" s="107"/>
      <c r="DE50" s="107"/>
      <c r="DF50" s="107"/>
      <c r="DG50" s="107"/>
      <c r="DH50" s="107"/>
      <c r="DI50" s="107"/>
      <c r="DJ50" s="107"/>
      <c r="DK50" s="107"/>
      <c r="DL50" s="107"/>
      <c r="DM50" s="107"/>
      <c r="DN50" s="107"/>
      <c r="DO50" s="107"/>
      <c r="DP50" s="107"/>
      <c r="DQ50" s="107"/>
      <c r="DR50" s="107"/>
      <c r="DS50" s="107"/>
      <c r="DT50" s="107"/>
      <c r="DU50" s="107"/>
      <c r="DV50" s="107"/>
      <c r="DW50" s="107"/>
      <c r="DX50" s="107"/>
      <c r="DY50" s="107"/>
      <c r="DZ50" s="107"/>
      <c r="EA50" s="107"/>
      <c r="EB50" s="107"/>
      <c r="EC50" s="107"/>
      <c r="ED50" s="107"/>
      <c r="EE50" s="107"/>
      <c r="EF50" s="107"/>
      <c r="EG50" s="107"/>
      <c r="EH50" s="107"/>
      <c r="EI50" s="107"/>
      <c r="EJ50" s="107"/>
      <c r="EK50" s="107"/>
      <c r="EL50" s="107"/>
      <c r="EM50" s="107"/>
      <c r="EN50" s="107"/>
      <c r="EO50" s="107"/>
      <c r="EP50" s="107"/>
      <c r="EQ50" s="107"/>
      <c r="ER50" s="107"/>
      <c r="ES50" s="107"/>
      <c r="ET50" s="107"/>
      <c r="EU50" s="107"/>
      <c r="EV50" s="107"/>
      <c r="EW50" s="107"/>
      <c r="EX50" s="107"/>
      <c r="EY50" s="107"/>
      <c r="EZ50" s="107"/>
      <c r="FA50" s="107"/>
      <c r="FB50" s="107"/>
      <c r="FC50" s="107"/>
    </row>
    <row r="51" spans="1:159" s="86" customFormat="1" ht="24.95" customHeight="1">
      <c r="A51" s="120" t="s">
        <v>168</v>
      </c>
      <c r="B51" s="121" t="s">
        <v>207</v>
      </c>
      <c r="C51" s="120"/>
      <c r="D51" s="120"/>
      <c r="E51" s="122"/>
      <c r="F51" s="122"/>
      <c r="G51" s="122"/>
      <c r="H51" s="122"/>
      <c r="I51" s="122"/>
      <c r="J51" s="122"/>
      <c r="K51" s="122"/>
      <c r="L51" s="122"/>
      <c r="M51" s="127" t="s">
        <v>206</v>
      </c>
      <c r="N51" s="128" t="s">
        <v>171</v>
      </c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107"/>
      <c r="AT51" s="107"/>
      <c r="AU51" s="107"/>
      <c r="AV51" s="107"/>
      <c r="AW51" s="107"/>
      <c r="AX51" s="107"/>
      <c r="AY51" s="107"/>
      <c r="AZ51" s="107"/>
      <c r="BA51" s="107"/>
      <c r="BB51" s="107"/>
      <c r="BC51" s="107"/>
      <c r="BD51" s="107"/>
      <c r="BE51" s="107"/>
      <c r="BF51" s="107"/>
      <c r="BG51" s="107"/>
      <c r="BH51" s="107"/>
      <c r="BI51" s="107"/>
      <c r="BJ51" s="107"/>
      <c r="BK51" s="107"/>
      <c r="BL51" s="107"/>
      <c r="BM51" s="107"/>
      <c r="BN51" s="107"/>
      <c r="BO51" s="107"/>
      <c r="BP51" s="107"/>
      <c r="BQ51" s="107"/>
      <c r="BR51" s="107"/>
      <c r="BS51" s="107"/>
      <c r="BT51" s="107"/>
      <c r="BU51" s="107"/>
      <c r="BV51" s="107"/>
      <c r="BW51" s="107"/>
      <c r="BX51" s="107"/>
      <c r="BY51" s="107"/>
      <c r="BZ51" s="107"/>
      <c r="CA51" s="107"/>
      <c r="CB51" s="107"/>
      <c r="CC51" s="107"/>
      <c r="CD51" s="107"/>
      <c r="CE51" s="107"/>
      <c r="CF51" s="107"/>
      <c r="CG51" s="107"/>
      <c r="CH51" s="107"/>
      <c r="CI51" s="107"/>
      <c r="CJ51" s="107"/>
      <c r="CK51" s="107"/>
      <c r="CL51" s="107"/>
      <c r="CM51" s="107"/>
      <c r="CN51" s="107"/>
      <c r="CO51" s="107"/>
      <c r="CP51" s="107"/>
      <c r="CQ51" s="107"/>
      <c r="CR51" s="107"/>
      <c r="CS51" s="107"/>
      <c r="CT51" s="107"/>
      <c r="CU51" s="107"/>
      <c r="CV51" s="107"/>
      <c r="CW51" s="107"/>
      <c r="CX51" s="107"/>
      <c r="CY51" s="107"/>
      <c r="CZ51" s="107"/>
      <c r="DA51" s="107"/>
      <c r="DB51" s="107"/>
      <c r="DC51" s="107"/>
      <c r="DD51" s="107"/>
      <c r="DE51" s="107"/>
      <c r="DF51" s="107"/>
      <c r="DG51" s="107"/>
      <c r="DH51" s="107"/>
      <c r="DI51" s="107"/>
      <c r="DJ51" s="107"/>
      <c r="DK51" s="107"/>
      <c r="DL51" s="107"/>
      <c r="DM51" s="107"/>
      <c r="DN51" s="107"/>
      <c r="DO51" s="107"/>
      <c r="DP51" s="107"/>
      <c r="DQ51" s="107"/>
      <c r="DR51" s="107"/>
      <c r="DS51" s="107"/>
      <c r="DT51" s="107"/>
      <c r="DU51" s="107"/>
      <c r="DV51" s="107"/>
      <c r="DW51" s="107"/>
      <c r="DX51" s="107"/>
      <c r="DY51" s="107"/>
      <c r="DZ51" s="107"/>
      <c r="EA51" s="107"/>
      <c r="EB51" s="107"/>
      <c r="EC51" s="107"/>
      <c r="ED51" s="107"/>
      <c r="EE51" s="107"/>
      <c r="EF51" s="107"/>
      <c r="EG51" s="107"/>
      <c r="EH51" s="107"/>
      <c r="EI51" s="107"/>
      <c r="EJ51" s="107"/>
      <c r="EK51" s="107"/>
      <c r="EL51" s="107"/>
      <c r="EM51" s="107"/>
      <c r="EN51" s="107"/>
      <c r="EO51" s="107"/>
      <c r="EP51" s="107"/>
      <c r="EQ51" s="107"/>
      <c r="ER51" s="107"/>
      <c r="ES51" s="107"/>
      <c r="ET51" s="107"/>
      <c r="EU51" s="107"/>
      <c r="EV51" s="107"/>
      <c r="EW51" s="107"/>
      <c r="EX51" s="107"/>
      <c r="EY51" s="107"/>
      <c r="EZ51" s="107"/>
      <c r="FA51" s="107"/>
      <c r="FB51" s="107"/>
      <c r="FC51" s="107"/>
    </row>
    <row r="52" spans="1:159" s="86" customFormat="1" ht="24.95" customHeight="1">
      <c r="A52" s="120" t="s">
        <v>168</v>
      </c>
      <c r="B52" s="121" t="s">
        <v>208</v>
      </c>
      <c r="C52" s="120"/>
      <c r="D52" s="120"/>
      <c r="E52" s="122"/>
      <c r="F52" s="122"/>
      <c r="G52" s="122"/>
      <c r="H52" s="122"/>
      <c r="I52" s="122"/>
      <c r="J52" s="122"/>
      <c r="K52" s="122"/>
      <c r="L52" s="122"/>
      <c r="M52" s="127" t="s">
        <v>206</v>
      </c>
      <c r="N52" s="128" t="s">
        <v>171</v>
      </c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7"/>
      <c r="AV52" s="107"/>
      <c r="AW52" s="107"/>
      <c r="AX52" s="107"/>
      <c r="AY52" s="107"/>
      <c r="AZ52" s="107"/>
      <c r="BA52" s="107"/>
      <c r="BB52" s="107"/>
      <c r="BC52" s="107"/>
      <c r="BD52" s="107"/>
      <c r="BE52" s="107"/>
      <c r="BF52" s="107"/>
      <c r="BG52" s="107"/>
      <c r="BH52" s="107"/>
      <c r="BI52" s="107"/>
      <c r="BJ52" s="107"/>
      <c r="BK52" s="107"/>
      <c r="BL52" s="107"/>
      <c r="BM52" s="107"/>
      <c r="BN52" s="107"/>
      <c r="BO52" s="107"/>
      <c r="BP52" s="107"/>
      <c r="BQ52" s="107"/>
      <c r="BR52" s="107"/>
      <c r="BS52" s="107"/>
      <c r="BT52" s="107"/>
      <c r="BU52" s="107"/>
      <c r="BV52" s="107"/>
      <c r="BW52" s="107"/>
      <c r="BX52" s="107"/>
      <c r="BY52" s="107"/>
      <c r="BZ52" s="107"/>
      <c r="CA52" s="107"/>
      <c r="CB52" s="107"/>
      <c r="CC52" s="107"/>
      <c r="CD52" s="107"/>
      <c r="CE52" s="107"/>
      <c r="CF52" s="107"/>
      <c r="CG52" s="107"/>
      <c r="CH52" s="107"/>
      <c r="CI52" s="107"/>
      <c r="CJ52" s="107"/>
      <c r="CK52" s="107"/>
      <c r="CL52" s="107"/>
      <c r="CM52" s="107"/>
      <c r="CN52" s="107"/>
      <c r="CO52" s="107"/>
      <c r="CP52" s="107"/>
      <c r="CQ52" s="107"/>
      <c r="CR52" s="107"/>
      <c r="CS52" s="107"/>
      <c r="CT52" s="107"/>
      <c r="CU52" s="107"/>
      <c r="CV52" s="107"/>
      <c r="CW52" s="107"/>
      <c r="CX52" s="107"/>
      <c r="CY52" s="107"/>
      <c r="CZ52" s="107"/>
      <c r="DA52" s="107"/>
      <c r="DB52" s="107"/>
      <c r="DC52" s="107"/>
      <c r="DD52" s="107"/>
      <c r="DE52" s="107"/>
      <c r="DF52" s="107"/>
      <c r="DG52" s="107"/>
      <c r="DH52" s="107"/>
      <c r="DI52" s="107"/>
      <c r="DJ52" s="107"/>
      <c r="DK52" s="107"/>
      <c r="DL52" s="107"/>
      <c r="DM52" s="107"/>
      <c r="DN52" s="107"/>
      <c r="DO52" s="107"/>
      <c r="DP52" s="107"/>
      <c r="DQ52" s="107"/>
      <c r="DR52" s="107"/>
      <c r="DS52" s="107"/>
      <c r="DT52" s="107"/>
      <c r="DU52" s="107"/>
      <c r="DV52" s="107"/>
      <c r="DW52" s="107"/>
      <c r="DX52" s="107"/>
      <c r="DY52" s="107"/>
      <c r="DZ52" s="107"/>
      <c r="EA52" s="107"/>
      <c r="EB52" s="107"/>
      <c r="EC52" s="107"/>
      <c r="ED52" s="107"/>
      <c r="EE52" s="107"/>
      <c r="EF52" s="107"/>
      <c r="EG52" s="107"/>
      <c r="EH52" s="107"/>
      <c r="EI52" s="107"/>
      <c r="EJ52" s="107"/>
      <c r="EK52" s="107"/>
      <c r="EL52" s="107"/>
      <c r="EM52" s="107"/>
      <c r="EN52" s="107"/>
      <c r="EO52" s="107"/>
      <c r="EP52" s="107"/>
      <c r="EQ52" s="107"/>
      <c r="ER52" s="107"/>
      <c r="ES52" s="107"/>
      <c r="ET52" s="107"/>
      <c r="EU52" s="107"/>
      <c r="EV52" s="107"/>
      <c r="EW52" s="107"/>
      <c r="EX52" s="107"/>
      <c r="EY52" s="107"/>
      <c r="EZ52" s="107"/>
      <c r="FA52" s="107"/>
      <c r="FB52" s="107"/>
      <c r="FC52" s="107"/>
    </row>
    <row r="53" spans="1:159" s="86" customFormat="1" ht="24.95" customHeight="1">
      <c r="A53" s="120" t="s">
        <v>168</v>
      </c>
      <c r="B53" s="123" t="s">
        <v>209</v>
      </c>
      <c r="C53" s="120"/>
      <c r="D53" s="120"/>
      <c r="E53" s="122"/>
      <c r="F53" s="122"/>
      <c r="G53" s="122"/>
      <c r="H53" s="122"/>
      <c r="I53" s="122"/>
      <c r="J53" s="122"/>
      <c r="K53" s="122"/>
      <c r="L53" s="122"/>
      <c r="M53" s="127" t="s">
        <v>206</v>
      </c>
      <c r="N53" s="128" t="s">
        <v>171</v>
      </c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7"/>
      <c r="AV53" s="107"/>
      <c r="AW53" s="107"/>
      <c r="AX53" s="107"/>
      <c r="AY53" s="107"/>
      <c r="AZ53" s="107"/>
      <c r="BA53" s="107"/>
      <c r="BB53" s="107"/>
      <c r="BC53" s="107"/>
      <c r="BD53" s="107"/>
      <c r="BE53" s="107"/>
      <c r="BF53" s="107"/>
      <c r="BG53" s="107"/>
      <c r="BH53" s="107"/>
      <c r="BI53" s="107"/>
      <c r="BJ53" s="107"/>
      <c r="BK53" s="107"/>
      <c r="BL53" s="107"/>
      <c r="BM53" s="107"/>
      <c r="BN53" s="107"/>
      <c r="BO53" s="107"/>
      <c r="BP53" s="107"/>
      <c r="BQ53" s="107"/>
      <c r="BR53" s="107"/>
      <c r="BS53" s="107"/>
      <c r="BT53" s="107"/>
      <c r="BU53" s="107"/>
      <c r="BV53" s="107"/>
      <c r="BW53" s="107"/>
      <c r="BX53" s="107"/>
      <c r="BY53" s="107"/>
      <c r="BZ53" s="107"/>
      <c r="CA53" s="107"/>
      <c r="CB53" s="107"/>
      <c r="CC53" s="107"/>
      <c r="CD53" s="107"/>
      <c r="CE53" s="107"/>
      <c r="CF53" s="107"/>
      <c r="CG53" s="107"/>
      <c r="CH53" s="107"/>
      <c r="CI53" s="107"/>
      <c r="CJ53" s="107"/>
      <c r="CK53" s="107"/>
      <c r="CL53" s="107"/>
      <c r="CM53" s="107"/>
      <c r="CN53" s="107"/>
      <c r="CO53" s="107"/>
      <c r="CP53" s="107"/>
      <c r="CQ53" s="107"/>
      <c r="CR53" s="107"/>
      <c r="CS53" s="107"/>
      <c r="CT53" s="107"/>
      <c r="CU53" s="107"/>
      <c r="CV53" s="107"/>
      <c r="CW53" s="107"/>
      <c r="CX53" s="107"/>
      <c r="CY53" s="107"/>
      <c r="CZ53" s="107"/>
      <c r="DA53" s="107"/>
      <c r="DB53" s="107"/>
      <c r="DC53" s="107"/>
      <c r="DD53" s="107"/>
      <c r="DE53" s="107"/>
      <c r="DF53" s="107"/>
      <c r="DG53" s="107"/>
      <c r="DH53" s="107"/>
      <c r="DI53" s="107"/>
      <c r="DJ53" s="107"/>
      <c r="DK53" s="107"/>
      <c r="DL53" s="107"/>
      <c r="DM53" s="107"/>
      <c r="DN53" s="107"/>
      <c r="DO53" s="107"/>
      <c r="DP53" s="107"/>
      <c r="DQ53" s="107"/>
      <c r="DR53" s="107"/>
      <c r="DS53" s="107"/>
      <c r="DT53" s="107"/>
      <c r="DU53" s="107"/>
      <c r="DV53" s="107"/>
      <c r="DW53" s="107"/>
      <c r="DX53" s="107"/>
      <c r="DY53" s="107"/>
      <c r="DZ53" s="107"/>
      <c r="EA53" s="107"/>
      <c r="EB53" s="107"/>
      <c r="EC53" s="107"/>
      <c r="ED53" s="107"/>
      <c r="EE53" s="107"/>
      <c r="EF53" s="107"/>
      <c r="EG53" s="107"/>
      <c r="EH53" s="107"/>
      <c r="EI53" s="107"/>
      <c r="EJ53" s="107"/>
      <c r="EK53" s="107"/>
      <c r="EL53" s="107"/>
      <c r="EM53" s="107"/>
      <c r="EN53" s="107"/>
      <c r="EO53" s="107"/>
      <c r="EP53" s="107"/>
      <c r="EQ53" s="107"/>
      <c r="ER53" s="107"/>
      <c r="ES53" s="107"/>
      <c r="ET53" s="107"/>
      <c r="EU53" s="107"/>
      <c r="EV53" s="107"/>
      <c r="EW53" s="107"/>
      <c r="EX53" s="107"/>
      <c r="EY53" s="107"/>
      <c r="EZ53" s="107"/>
      <c r="FA53" s="107"/>
      <c r="FB53" s="107"/>
      <c r="FC53" s="107"/>
    </row>
    <row r="54" spans="1:159" s="86" customFormat="1" ht="24.95" customHeight="1">
      <c r="A54" s="120" t="s">
        <v>168</v>
      </c>
      <c r="B54" s="121" t="s">
        <v>210</v>
      </c>
      <c r="C54" s="120"/>
      <c r="D54" s="120"/>
      <c r="E54" s="122"/>
      <c r="F54" s="122"/>
      <c r="G54" s="122"/>
      <c r="H54" s="122"/>
      <c r="I54" s="122"/>
      <c r="J54" s="122"/>
      <c r="K54" s="122"/>
      <c r="L54" s="122"/>
      <c r="M54" s="127" t="s">
        <v>206</v>
      </c>
      <c r="N54" s="128" t="s">
        <v>171</v>
      </c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  <c r="AU54" s="107"/>
      <c r="AV54" s="107"/>
      <c r="AW54" s="107"/>
      <c r="AX54" s="107"/>
      <c r="AY54" s="107"/>
      <c r="AZ54" s="107"/>
      <c r="BA54" s="107"/>
      <c r="BB54" s="107"/>
      <c r="BC54" s="107"/>
      <c r="BD54" s="107"/>
      <c r="BE54" s="107"/>
      <c r="BF54" s="107"/>
      <c r="BG54" s="107"/>
      <c r="BH54" s="107"/>
      <c r="BI54" s="107"/>
      <c r="BJ54" s="107"/>
      <c r="BK54" s="107"/>
      <c r="BL54" s="107"/>
      <c r="BM54" s="107"/>
      <c r="BN54" s="107"/>
      <c r="BO54" s="107"/>
      <c r="BP54" s="107"/>
      <c r="BQ54" s="107"/>
      <c r="BR54" s="107"/>
      <c r="BS54" s="107"/>
      <c r="BT54" s="107"/>
      <c r="BU54" s="107"/>
      <c r="BV54" s="107"/>
      <c r="BW54" s="107"/>
      <c r="BX54" s="107"/>
      <c r="BY54" s="107"/>
      <c r="BZ54" s="107"/>
      <c r="CA54" s="107"/>
      <c r="CB54" s="107"/>
      <c r="CC54" s="107"/>
      <c r="CD54" s="107"/>
      <c r="CE54" s="107"/>
      <c r="CF54" s="107"/>
      <c r="CG54" s="107"/>
      <c r="CH54" s="107"/>
      <c r="CI54" s="107"/>
      <c r="CJ54" s="107"/>
      <c r="CK54" s="107"/>
      <c r="CL54" s="107"/>
      <c r="CM54" s="107"/>
      <c r="CN54" s="107"/>
      <c r="CO54" s="107"/>
      <c r="CP54" s="107"/>
      <c r="CQ54" s="107"/>
      <c r="CR54" s="107"/>
      <c r="CS54" s="107"/>
      <c r="CT54" s="107"/>
      <c r="CU54" s="107"/>
      <c r="CV54" s="107"/>
      <c r="CW54" s="107"/>
      <c r="CX54" s="107"/>
      <c r="CY54" s="107"/>
      <c r="CZ54" s="107"/>
      <c r="DA54" s="107"/>
      <c r="DB54" s="107"/>
      <c r="DC54" s="107"/>
      <c r="DD54" s="107"/>
      <c r="DE54" s="107"/>
      <c r="DF54" s="107"/>
      <c r="DG54" s="107"/>
      <c r="DH54" s="107"/>
      <c r="DI54" s="107"/>
      <c r="DJ54" s="107"/>
      <c r="DK54" s="107"/>
      <c r="DL54" s="107"/>
      <c r="DM54" s="107"/>
      <c r="DN54" s="107"/>
      <c r="DO54" s="107"/>
      <c r="DP54" s="107"/>
      <c r="DQ54" s="107"/>
      <c r="DR54" s="107"/>
      <c r="DS54" s="107"/>
      <c r="DT54" s="107"/>
      <c r="DU54" s="107"/>
      <c r="DV54" s="107"/>
      <c r="DW54" s="107"/>
      <c r="DX54" s="107"/>
      <c r="DY54" s="107"/>
      <c r="DZ54" s="107"/>
      <c r="EA54" s="107"/>
      <c r="EB54" s="107"/>
      <c r="EC54" s="107"/>
      <c r="ED54" s="107"/>
      <c r="EE54" s="107"/>
      <c r="EF54" s="107"/>
      <c r="EG54" s="107"/>
      <c r="EH54" s="107"/>
      <c r="EI54" s="107"/>
      <c r="EJ54" s="107"/>
      <c r="EK54" s="107"/>
      <c r="EL54" s="107"/>
      <c r="EM54" s="107"/>
      <c r="EN54" s="107"/>
      <c r="EO54" s="107"/>
      <c r="EP54" s="107"/>
      <c r="EQ54" s="107"/>
      <c r="ER54" s="107"/>
      <c r="ES54" s="107"/>
      <c r="ET54" s="107"/>
      <c r="EU54" s="107"/>
      <c r="EV54" s="107"/>
      <c r="EW54" s="107"/>
      <c r="EX54" s="107"/>
      <c r="EY54" s="107"/>
      <c r="EZ54" s="107"/>
      <c r="FA54" s="107"/>
      <c r="FB54" s="107"/>
      <c r="FC54" s="107"/>
    </row>
    <row r="55" spans="1:159" s="86" customFormat="1" ht="24.95" customHeight="1">
      <c r="A55" s="120" t="s">
        <v>168</v>
      </c>
      <c r="B55" s="121" t="s">
        <v>211</v>
      </c>
      <c r="C55" s="120"/>
      <c r="D55" s="120"/>
      <c r="E55" s="122"/>
      <c r="F55" s="122"/>
      <c r="G55" s="122"/>
      <c r="H55" s="122"/>
      <c r="I55" s="122"/>
      <c r="J55" s="122"/>
      <c r="K55" s="122"/>
      <c r="L55" s="122"/>
      <c r="M55" s="127" t="s">
        <v>206</v>
      </c>
      <c r="N55" s="128" t="s">
        <v>171</v>
      </c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/>
      <c r="AN55" s="107"/>
      <c r="AO55" s="107"/>
      <c r="AP55" s="107"/>
      <c r="AQ55" s="107"/>
      <c r="AR55" s="107"/>
      <c r="AS55" s="107"/>
      <c r="AT55" s="107"/>
      <c r="AU55" s="107"/>
      <c r="AV55" s="107"/>
      <c r="AW55" s="107"/>
      <c r="AX55" s="107"/>
      <c r="AY55" s="107"/>
      <c r="AZ55" s="107"/>
      <c r="BA55" s="107"/>
      <c r="BB55" s="107"/>
      <c r="BC55" s="107"/>
      <c r="BD55" s="107"/>
      <c r="BE55" s="107"/>
      <c r="BF55" s="107"/>
      <c r="BG55" s="107"/>
      <c r="BH55" s="107"/>
      <c r="BI55" s="107"/>
      <c r="BJ55" s="107"/>
      <c r="BK55" s="107"/>
      <c r="BL55" s="107"/>
      <c r="BM55" s="107"/>
      <c r="BN55" s="107"/>
      <c r="BO55" s="107"/>
      <c r="BP55" s="107"/>
      <c r="BQ55" s="107"/>
      <c r="BR55" s="107"/>
      <c r="BS55" s="107"/>
      <c r="BT55" s="107"/>
      <c r="BU55" s="107"/>
      <c r="BV55" s="107"/>
      <c r="BW55" s="107"/>
      <c r="BX55" s="107"/>
      <c r="BY55" s="107"/>
      <c r="BZ55" s="107"/>
      <c r="CA55" s="107"/>
      <c r="CB55" s="107"/>
      <c r="CC55" s="107"/>
      <c r="CD55" s="107"/>
      <c r="CE55" s="107"/>
      <c r="CF55" s="107"/>
      <c r="CG55" s="107"/>
      <c r="CH55" s="107"/>
      <c r="CI55" s="107"/>
      <c r="CJ55" s="107"/>
      <c r="CK55" s="107"/>
      <c r="CL55" s="107"/>
      <c r="CM55" s="107"/>
      <c r="CN55" s="107"/>
      <c r="CO55" s="107"/>
      <c r="CP55" s="107"/>
      <c r="CQ55" s="107"/>
      <c r="CR55" s="107"/>
      <c r="CS55" s="107"/>
      <c r="CT55" s="107"/>
      <c r="CU55" s="107"/>
      <c r="CV55" s="107"/>
      <c r="CW55" s="107"/>
      <c r="CX55" s="107"/>
      <c r="CY55" s="107"/>
      <c r="CZ55" s="107"/>
      <c r="DA55" s="107"/>
      <c r="DB55" s="107"/>
      <c r="DC55" s="107"/>
      <c r="DD55" s="107"/>
      <c r="DE55" s="107"/>
      <c r="DF55" s="107"/>
      <c r="DG55" s="107"/>
      <c r="DH55" s="107"/>
      <c r="DI55" s="107"/>
      <c r="DJ55" s="107"/>
      <c r="DK55" s="107"/>
      <c r="DL55" s="107"/>
      <c r="DM55" s="107"/>
      <c r="DN55" s="107"/>
      <c r="DO55" s="107"/>
      <c r="DP55" s="107"/>
      <c r="DQ55" s="107"/>
      <c r="DR55" s="107"/>
      <c r="DS55" s="107"/>
      <c r="DT55" s="107"/>
      <c r="DU55" s="107"/>
      <c r="DV55" s="107"/>
      <c r="DW55" s="107"/>
      <c r="DX55" s="107"/>
      <c r="DY55" s="107"/>
      <c r="DZ55" s="107"/>
      <c r="EA55" s="107"/>
      <c r="EB55" s="107"/>
      <c r="EC55" s="107"/>
      <c r="ED55" s="107"/>
      <c r="EE55" s="107"/>
      <c r="EF55" s="107"/>
      <c r="EG55" s="107"/>
      <c r="EH55" s="107"/>
      <c r="EI55" s="107"/>
      <c r="EJ55" s="107"/>
      <c r="EK55" s="107"/>
      <c r="EL55" s="107"/>
      <c r="EM55" s="107"/>
      <c r="EN55" s="107"/>
      <c r="EO55" s="107"/>
      <c r="EP55" s="107"/>
      <c r="EQ55" s="107"/>
      <c r="ER55" s="107"/>
      <c r="ES55" s="107"/>
      <c r="ET55" s="107"/>
      <c r="EU55" s="107"/>
      <c r="EV55" s="107"/>
      <c r="EW55" s="107"/>
      <c r="EX55" s="107"/>
      <c r="EY55" s="107"/>
      <c r="EZ55" s="107"/>
      <c r="FA55" s="107"/>
      <c r="FB55" s="107"/>
      <c r="FC55" s="107"/>
    </row>
    <row r="56" spans="1:159" s="86" customFormat="1" ht="24.95" customHeight="1">
      <c r="A56" s="120" t="s">
        <v>168</v>
      </c>
      <c r="B56" s="121" t="s">
        <v>212</v>
      </c>
      <c r="C56" s="120"/>
      <c r="D56" s="120"/>
      <c r="E56" s="122"/>
      <c r="F56" s="122"/>
      <c r="G56" s="122"/>
      <c r="H56" s="122"/>
      <c r="I56" s="122"/>
      <c r="J56" s="122"/>
      <c r="K56" s="122"/>
      <c r="L56" s="122"/>
      <c r="M56" s="127" t="s">
        <v>206</v>
      </c>
      <c r="N56" s="128" t="s">
        <v>171</v>
      </c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  <c r="AK56" s="107"/>
      <c r="AL56" s="107"/>
      <c r="AM56" s="107"/>
      <c r="AN56" s="107"/>
      <c r="AO56" s="107"/>
      <c r="AP56" s="107"/>
      <c r="AQ56" s="107"/>
      <c r="AR56" s="107"/>
      <c r="AS56" s="107"/>
      <c r="AT56" s="107"/>
      <c r="AU56" s="107"/>
      <c r="AV56" s="107"/>
      <c r="AW56" s="107"/>
      <c r="AX56" s="107"/>
      <c r="AY56" s="107"/>
      <c r="AZ56" s="107"/>
      <c r="BA56" s="107"/>
      <c r="BB56" s="107"/>
      <c r="BC56" s="107"/>
      <c r="BD56" s="107"/>
      <c r="BE56" s="107"/>
      <c r="BF56" s="107"/>
      <c r="BG56" s="107"/>
      <c r="BH56" s="107"/>
      <c r="BI56" s="107"/>
      <c r="BJ56" s="107"/>
      <c r="BK56" s="107"/>
      <c r="BL56" s="107"/>
      <c r="BM56" s="107"/>
      <c r="BN56" s="107"/>
      <c r="BO56" s="107"/>
      <c r="BP56" s="107"/>
      <c r="BQ56" s="107"/>
      <c r="BR56" s="107"/>
      <c r="BS56" s="107"/>
      <c r="BT56" s="107"/>
      <c r="BU56" s="107"/>
      <c r="BV56" s="107"/>
      <c r="BW56" s="107"/>
      <c r="BX56" s="107"/>
      <c r="BY56" s="107"/>
      <c r="BZ56" s="107"/>
      <c r="CA56" s="107"/>
      <c r="CB56" s="107"/>
      <c r="CC56" s="107"/>
      <c r="CD56" s="107"/>
      <c r="CE56" s="107"/>
      <c r="CF56" s="107"/>
      <c r="CG56" s="107"/>
      <c r="CH56" s="107"/>
      <c r="CI56" s="107"/>
      <c r="CJ56" s="107"/>
      <c r="CK56" s="107"/>
      <c r="CL56" s="107"/>
      <c r="CM56" s="107"/>
      <c r="CN56" s="107"/>
      <c r="CO56" s="107"/>
      <c r="CP56" s="107"/>
      <c r="CQ56" s="107"/>
      <c r="CR56" s="107"/>
      <c r="CS56" s="107"/>
      <c r="CT56" s="107"/>
      <c r="CU56" s="107"/>
      <c r="CV56" s="107"/>
      <c r="CW56" s="107"/>
      <c r="CX56" s="107"/>
      <c r="CY56" s="107"/>
      <c r="CZ56" s="107"/>
      <c r="DA56" s="107"/>
      <c r="DB56" s="107"/>
      <c r="DC56" s="107"/>
      <c r="DD56" s="107"/>
      <c r="DE56" s="107"/>
      <c r="DF56" s="107"/>
      <c r="DG56" s="107"/>
      <c r="DH56" s="107"/>
      <c r="DI56" s="107"/>
      <c r="DJ56" s="107"/>
      <c r="DK56" s="107"/>
      <c r="DL56" s="107"/>
      <c r="DM56" s="107"/>
      <c r="DN56" s="107"/>
      <c r="DO56" s="107"/>
      <c r="DP56" s="107"/>
      <c r="DQ56" s="107"/>
      <c r="DR56" s="107"/>
      <c r="DS56" s="107"/>
      <c r="DT56" s="107"/>
      <c r="DU56" s="107"/>
      <c r="DV56" s="107"/>
      <c r="DW56" s="107"/>
      <c r="DX56" s="107"/>
      <c r="DY56" s="107"/>
      <c r="DZ56" s="107"/>
      <c r="EA56" s="107"/>
      <c r="EB56" s="107"/>
      <c r="EC56" s="107"/>
      <c r="ED56" s="107"/>
      <c r="EE56" s="107"/>
      <c r="EF56" s="107"/>
      <c r="EG56" s="107"/>
      <c r="EH56" s="107"/>
      <c r="EI56" s="107"/>
      <c r="EJ56" s="107"/>
      <c r="EK56" s="107"/>
      <c r="EL56" s="107"/>
      <c r="EM56" s="107"/>
      <c r="EN56" s="107"/>
      <c r="EO56" s="107"/>
      <c r="EP56" s="107"/>
      <c r="EQ56" s="107"/>
      <c r="ER56" s="107"/>
      <c r="ES56" s="107"/>
      <c r="ET56" s="107"/>
      <c r="EU56" s="107"/>
      <c r="EV56" s="107"/>
      <c r="EW56" s="107"/>
      <c r="EX56" s="107"/>
      <c r="EY56" s="107"/>
      <c r="EZ56" s="107"/>
      <c r="FA56" s="107"/>
      <c r="FB56" s="107"/>
      <c r="FC56" s="107"/>
    </row>
    <row r="57" spans="1:159" s="86" customFormat="1" ht="24.95" customHeight="1">
      <c r="A57" s="120" t="s">
        <v>153</v>
      </c>
      <c r="B57" s="125" t="s">
        <v>213</v>
      </c>
      <c r="C57" s="120"/>
      <c r="D57" s="120"/>
      <c r="E57" s="122"/>
      <c r="F57" s="122">
        <v>47.09</v>
      </c>
      <c r="G57" s="122" t="s">
        <v>214</v>
      </c>
      <c r="H57" s="122" t="s">
        <v>215</v>
      </c>
      <c r="I57" s="122" t="s">
        <v>215</v>
      </c>
      <c r="J57" s="122" t="s">
        <v>215</v>
      </c>
      <c r="K57" s="122" t="s">
        <v>215</v>
      </c>
      <c r="L57" s="122"/>
      <c r="M57" s="129" t="s">
        <v>170</v>
      </c>
      <c r="N57" s="128" t="s">
        <v>171</v>
      </c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  <c r="AK57" s="107"/>
      <c r="AL57" s="107"/>
      <c r="AM57" s="107"/>
      <c r="AN57" s="107"/>
      <c r="AO57" s="107"/>
      <c r="AP57" s="107"/>
      <c r="AQ57" s="107"/>
      <c r="AR57" s="107"/>
      <c r="AS57" s="107"/>
      <c r="AT57" s="107"/>
      <c r="AU57" s="107"/>
      <c r="AV57" s="107"/>
      <c r="AW57" s="107"/>
      <c r="AX57" s="107"/>
      <c r="AY57" s="107"/>
      <c r="AZ57" s="107"/>
      <c r="BA57" s="107"/>
      <c r="BB57" s="107"/>
      <c r="BC57" s="107"/>
      <c r="BD57" s="107"/>
      <c r="BE57" s="107"/>
      <c r="BF57" s="107"/>
      <c r="BG57" s="107"/>
      <c r="BH57" s="107"/>
      <c r="BI57" s="107"/>
      <c r="BJ57" s="107"/>
      <c r="BK57" s="107"/>
      <c r="BL57" s="107"/>
      <c r="BM57" s="107"/>
      <c r="BN57" s="107"/>
      <c r="BO57" s="107"/>
      <c r="BP57" s="107"/>
      <c r="BQ57" s="107"/>
      <c r="BR57" s="107"/>
      <c r="BS57" s="107"/>
      <c r="BT57" s="107"/>
      <c r="BU57" s="107"/>
      <c r="BV57" s="107"/>
      <c r="BW57" s="107"/>
      <c r="BX57" s="107"/>
      <c r="BY57" s="107"/>
      <c r="BZ57" s="107"/>
      <c r="CA57" s="107"/>
      <c r="CB57" s="107"/>
      <c r="CC57" s="107"/>
      <c r="CD57" s="107"/>
      <c r="CE57" s="107"/>
      <c r="CF57" s="107"/>
      <c r="CG57" s="107"/>
      <c r="CH57" s="107"/>
      <c r="CI57" s="107"/>
      <c r="CJ57" s="107"/>
      <c r="CK57" s="107"/>
      <c r="CL57" s="107"/>
      <c r="CM57" s="107"/>
      <c r="CN57" s="107"/>
      <c r="CO57" s="107"/>
      <c r="CP57" s="107"/>
      <c r="CQ57" s="107"/>
      <c r="CR57" s="107"/>
      <c r="CS57" s="107"/>
      <c r="CT57" s="107"/>
      <c r="CU57" s="107"/>
      <c r="CV57" s="107"/>
      <c r="CW57" s="107"/>
      <c r="CX57" s="107"/>
      <c r="CY57" s="107"/>
      <c r="CZ57" s="107"/>
      <c r="DA57" s="107"/>
      <c r="DB57" s="107"/>
      <c r="DC57" s="107"/>
      <c r="DD57" s="107"/>
      <c r="DE57" s="107"/>
      <c r="DF57" s="107"/>
      <c r="DG57" s="107"/>
      <c r="DH57" s="107"/>
      <c r="DI57" s="107"/>
      <c r="DJ57" s="107"/>
      <c r="DK57" s="107"/>
      <c r="DL57" s="107"/>
      <c r="DM57" s="107"/>
      <c r="DN57" s="107"/>
      <c r="DO57" s="107"/>
      <c r="DP57" s="107"/>
      <c r="DQ57" s="107"/>
      <c r="DR57" s="107"/>
      <c r="DS57" s="107"/>
      <c r="DT57" s="107"/>
      <c r="DU57" s="107"/>
      <c r="DV57" s="107"/>
      <c r="DW57" s="107"/>
      <c r="DX57" s="107"/>
      <c r="DY57" s="107"/>
      <c r="DZ57" s="107"/>
      <c r="EA57" s="107"/>
      <c r="EB57" s="107"/>
      <c r="EC57" s="107"/>
      <c r="ED57" s="107"/>
      <c r="EE57" s="107"/>
      <c r="EF57" s="107"/>
      <c r="EG57" s="107"/>
      <c r="EH57" s="107"/>
      <c r="EI57" s="107"/>
      <c r="EJ57" s="107"/>
      <c r="EK57" s="107"/>
      <c r="EL57" s="107"/>
      <c r="EM57" s="107"/>
      <c r="EN57" s="107"/>
      <c r="EO57" s="107"/>
      <c r="EP57" s="107"/>
      <c r="EQ57" s="107"/>
      <c r="ER57" s="107"/>
      <c r="ES57" s="107"/>
      <c r="ET57" s="107"/>
      <c r="EU57" s="107"/>
      <c r="EV57" s="107"/>
      <c r="EW57" s="107"/>
      <c r="EX57" s="107"/>
      <c r="EY57" s="107"/>
      <c r="EZ57" s="107"/>
      <c r="FA57" s="107"/>
      <c r="FB57" s="107"/>
      <c r="FC57" s="107"/>
    </row>
    <row r="58" spans="1:159" s="86" customFormat="1" ht="24.95" customHeight="1">
      <c r="A58" s="120" t="s">
        <v>153</v>
      </c>
      <c r="B58" s="126" t="s">
        <v>216</v>
      </c>
      <c r="C58" s="120"/>
      <c r="D58" s="120"/>
      <c r="E58" s="122"/>
      <c r="F58" s="122">
        <v>49.35</v>
      </c>
      <c r="G58" s="122" t="s">
        <v>214</v>
      </c>
      <c r="H58" s="122" t="s">
        <v>215</v>
      </c>
      <c r="I58" s="122" t="s">
        <v>215</v>
      </c>
      <c r="J58" s="122" t="s">
        <v>215</v>
      </c>
      <c r="K58" s="122" t="s">
        <v>215</v>
      </c>
      <c r="L58" s="122"/>
      <c r="M58" s="129" t="s">
        <v>170</v>
      </c>
      <c r="N58" s="128" t="s">
        <v>171</v>
      </c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  <c r="AK58" s="107"/>
      <c r="AL58" s="107"/>
      <c r="AM58" s="107"/>
      <c r="AN58" s="107"/>
      <c r="AO58" s="107"/>
      <c r="AP58" s="107"/>
      <c r="AQ58" s="107"/>
      <c r="AR58" s="107"/>
      <c r="AS58" s="107"/>
      <c r="AT58" s="107"/>
      <c r="AU58" s="107"/>
      <c r="AV58" s="107"/>
      <c r="AW58" s="107"/>
      <c r="AX58" s="107"/>
      <c r="AY58" s="107"/>
      <c r="AZ58" s="107"/>
      <c r="BA58" s="107"/>
      <c r="BB58" s="107"/>
      <c r="BC58" s="107"/>
      <c r="BD58" s="107"/>
      <c r="BE58" s="107"/>
      <c r="BF58" s="107"/>
      <c r="BG58" s="107"/>
      <c r="BH58" s="107"/>
      <c r="BI58" s="107"/>
      <c r="BJ58" s="107"/>
      <c r="BK58" s="107"/>
      <c r="BL58" s="107"/>
      <c r="BM58" s="107"/>
      <c r="BN58" s="107"/>
      <c r="BO58" s="107"/>
      <c r="BP58" s="107"/>
      <c r="BQ58" s="107"/>
      <c r="BR58" s="107"/>
      <c r="BS58" s="107"/>
      <c r="BT58" s="107"/>
      <c r="BU58" s="107"/>
      <c r="BV58" s="107"/>
      <c r="BW58" s="107"/>
      <c r="BX58" s="107"/>
      <c r="BY58" s="107"/>
      <c r="BZ58" s="107"/>
      <c r="CA58" s="107"/>
      <c r="CB58" s="107"/>
      <c r="CC58" s="107"/>
      <c r="CD58" s="107"/>
      <c r="CE58" s="107"/>
      <c r="CF58" s="107"/>
      <c r="CG58" s="107"/>
      <c r="CH58" s="107"/>
      <c r="CI58" s="107"/>
      <c r="CJ58" s="107"/>
      <c r="CK58" s="107"/>
      <c r="CL58" s="107"/>
      <c r="CM58" s="107"/>
      <c r="CN58" s="107"/>
      <c r="CO58" s="107"/>
      <c r="CP58" s="107"/>
      <c r="CQ58" s="107"/>
      <c r="CR58" s="107"/>
      <c r="CS58" s="107"/>
      <c r="CT58" s="107"/>
      <c r="CU58" s="107"/>
      <c r="CV58" s="107"/>
      <c r="CW58" s="107"/>
      <c r="CX58" s="107"/>
      <c r="CY58" s="107"/>
      <c r="CZ58" s="107"/>
      <c r="DA58" s="107"/>
      <c r="DB58" s="107"/>
      <c r="DC58" s="107"/>
      <c r="DD58" s="107"/>
      <c r="DE58" s="107"/>
      <c r="DF58" s="107"/>
      <c r="DG58" s="107"/>
      <c r="DH58" s="107"/>
      <c r="DI58" s="107"/>
      <c r="DJ58" s="107"/>
      <c r="DK58" s="107"/>
      <c r="DL58" s="107"/>
      <c r="DM58" s="107"/>
      <c r="DN58" s="107"/>
      <c r="DO58" s="107"/>
      <c r="DP58" s="107"/>
      <c r="DQ58" s="107"/>
      <c r="DR58" s="107"/>
      <c r="DS58" s="107"/>
      <c r="DT58" s="107"/>
      <c r="DU58" s="107"/>
      <c r="DV58" s="107"/>
      <c r="DW58" s="107"/>
      <c r="DX58" s="107"/>
      <c r="DY58" s="107"/>
      <c r="DZ58" s="107"/>
      <c r="EA58" s="107"/>
      <c r="EB58" s="107"/>
      <c r="EC58" s="107"/>
      <c r="ED58" s="107"/>
      <c r="EE58" s="107"/>
      <c r="EF58" s="107"/>
      <c r="EG58" s="107"/>
      <c r="EH58" s="107"/>
      <c r="EI58" s="107"/>
      <c r="EJ58" s="107"/>
      <c r="EK58" s="107"/>
      <c r="EL58" s="107"/>
      <c r="EM58" s="107"/>
      <c r="EN58" s="107"/>
      <c r="EO58" s="107"/>
      <c r="EP58" s="107"/>
      <c r="EQ58" s="107"/>
      <c r="ER58" s="107"/>
      <c r="ES58" s="107"/>
      <c r="ET58" s="107"/>
      <c r="EU58" s="107"/>
      <c r="EV58" s="107"/>
      <c r="EW58" s="107"/>
      <c r="EX58" s="107"/>
      <c r="EY58" s="107"/>
      <c r="EZ58" s="107"/>
      <c r="FA58" s="107"/>
      <c r="FB58" s="107"/>
      <c r="FC58" s="107"/>
    </row>
    <row r="59" spans="1:159" s="86" customFormat="1" ht="24.95" customHeight="1">
      <c r="A59" s="120" t="s">
        <v>153</v>
      </c>
      <c r="B59" s="126" t="s">
        <v>217</v>
      </c>
      <c r="C59" s="120"/>
      <c r="D59" s="120"/>
      <c r="E59" s="122"/>
      <c r="F59" s="122">
        <v>48.31</v>
      </c>
      <c r="G59" s="122" t="s">
        <v>214</v>
      </c>
      <c r="H59" s="122" t="s">
        <v>215</v>
      </c>
      <c r="I59" s="122" t="s">
        <v>215</v>
      </c>
      <c r="J59" s="122" t="s">
        <v>215</v>
      </c>
      <c r="K59" s="122" t="s">
        <v>215</v>
      </c>
      <c r="L59" s="122"/>
      <c r="M59" s="129" t="s">
        <v>170</v>
      </c>
      <c r="N59" s="128" t="s">
        <v>171</v>
      </c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107"/>
      <c r="AT59" s="107"/>
      <c r="AU59" s="107"/>
      <c r="AV59" s="107"/>
      <c r="AW59" s="107"/>
      <c r="AX59" s="107"/>
      <c r="AY59" s="107"/>
      <c r="AZ59" s="107"/>
      <c r="BA59" s="107"/>
      <c r="BB59" s="107"/>
      <c r="BC59" s="107"/>
      <c r="BD59" s="107"/>
      <c r="BE59" s="107"/>
      <c r="BF59" s="107"/>
      <c r="BG59" s="107"/>
      <c r="BH59" s="107"/>
      <c r="BI59" s="107"/>
      <c r="BJ59" s="107"/>
      <c r="BK59" s="107"/>
      <c r="BL59" s="107"/>
      <c r="BM59" s="107"/>
      <c r="BN59" s="107"/>
      <c r="BO59" s="107"/>
      <c r="BP59" s="107"/>
      <c r="BQ59" s="107"/>
      <c r="BR59" s="107"/>
      <c r="BS59" s="107"/>
      <c r="BT59" s="107"/>
      <c r="BU59" s="107"/>
      <c r="BV59" s="107"/>
      <c r="BW59" s="107"/>
      <c r="BX59" s="107"/>
      <c r="BY59" s="107"/>
      <c r="BZ59" s="107"/>
      <c r="CA59" s="107"/>
      <c r="CB59" s="107"/>
      <c r="CC59" s="107"/>
      <c r="CD59" s="107"/>
      <c r="CE59" s="107"/>
      <c r="CF59" s="107"/>
      <c r="CG59" s="107"/>
      <c r="CH59" s="107"/>
      <c r="CI59" s="107"/>
      <c r="CJ59" s="107"/>
      <c r="CK59" s="107"/>
      <c r="CL59" s="107"/>
      <c r="CM59" s="107"/>
      <c r="CN59" s="107"/>
      <c r="CO59" s="107"/>
      <c r="CP59" s="107"/>
      <c r="CQ59" s="107"/>
      <c r="CR59" s="107"/>
      <c r="CS59" s="107"/>
      <c r="CT59" s="107"/>
      <c r="CU59" s="107"/>
      <c r="CV59" s="107"/>
      <c r="CW59" s="107"/>
      <c r="CX59" s="107"/>
      <c r="CY59" s="107"/>
      <c r="CZ59" s="107"/>
      <c r="DA59" s="107"/>
      <c r="DB59" s="107"/>
      <c r="DC59" s="107"/>
      <c r="DD59" s="107"/>
      <c r="DE59" s="107"/>
      <c r="DF59" s="107"/>
      <c r="DG59" s="107"/>
      <c r="DH59" s="107"/>
      <c r="DI59" s="107"/>
      <c r="DJ59" s="107"/>
      <c r="DK59" s="107"/>
      <c r="DL59" s="107"/>
      <c r="DM59" s="107"/>
      <c r="DN59" s="107"/>
      <c r="DO59" s="107"/>
      <c r="DP59" s="107"/>
      <c r="DQ59" s="107"/>
      <c r="DR59" s="107"/>
      <c r="DS59" s="107"/>
      <c r="DT59" s="107"/>
      <c r="DU59" s="107"/>
      <c r="DV59" s="107"/>
      <c r="DW59" s="107"/>
      <c r="DX59" s="107"/>
      <c r="DY59" s="107"/>
      <c r="DZ59" s="107"/>
      <c r="EA59" s="107"/>
      <c r="EB59" s="107"/>
      <c r="EC59" s="107"/>
      <c r="ED59" s="107"/>
      <c r="EE59" s="107"/>
      <c r="EF59" s="107"/>
      <c r="EG59" s="107"/>
      <c r="EH59" s="107"/>
      <c r="EI59" s="107"/>
      <c r="EJ59" s="107"/>
      <c r="EK59" s="107"/>
      <c r="EL59" s="107"/>
      <c r="EM59" s="107"/>
      <c r="EN59" s="107"/>
      <c r="EO59" s="107"/>
      <c r="EP59" s="107"/>
      <c r="EQ59" s="107"/>
      <c r="ER59" s="107"/>
      <c r="ES59" s="107"/>
      <c r="ET59" s="107"/>
      <c r="EU59" s="107"/>
      <c r="EV59" s="107"/>
      <c r="EW59" s="107"/>
      <c r="EX59" s="107"/>
      <c r="EY59" s="107"/>
      <c r="EZ59" s="107"/>
      <c r="FA59" s="107"/>
      <c r="FB59" s="107"/>
      <c r="FC59" s="107"/>
    </row>
    <row r="60" spans="1:159" s="86" customFormat="1" ht="24.95" customHeight="1">
      <c r="A60" s="120" t="s">
        <v>153</v>
      </c>
      <c r="B60" s="126" t="s">
        <v>218</v>
      </c>
      <c r="C60" s="120"/>
      <c r="D60" s="120"/>
      <c r="E60" s="122"/>
      <c r="F60" s="122">
        <v>49.168399999999998</v>
      </c>
      <c r="G60" s="122" t="s">
        <v>214</v>
      </c>
      <c r="H60" s="122" t="s">
        <v>215</v>
      </c>
      <c r="I60" s="122" t="s">
        <v>215</v>
      </c>
      <c r="J60" s="122" t="s">
        <v>215</v>
      </c>
      <c r="K60" s="122" t="s">
        <v>215</v>
      </c>
      <c r="L60" s="122"/>
      <c r="M60" s="127" t="s">
        <v>181</v>
      </c>
      <c r="N60" s="128" t="s">
        <v>171</v>
      </c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  <c r="AK60" s="107"/>
      <c r="AL60" s="107"/>
      <c r="AM60" s="107"/>
      <c r="AN60" s="107"/>
      <c r="AO60" s="107"/>
      <c r="AP60" s="107"/>
      <c r="AQ60" s="107"/>
      <c r="AR60" s="107"/>
      <c r="AS60" s="107"/>
      <c r="AT60" s="107"/>
      <c r="AU60" s="107"/>
      <c r="AV60" s="107"/>
      <c r="AW60" s="107"/>
      <c r="AX60" s="107"/>
      <c r="AY60" s="107"/>
      <c r="AZ60" s="107"/>
      <c r="BA60" s="107"/>
      <c r="BB60" s="107"/>
      <c r="BC60" s="107"/>
      <c r="BD60" s="107"/>
      <c r="BE60" s="107"/>
      <c r="BF60" s="107"/>
      <c r="BG60" s="107"/>
      <c r="BH60" s="107"/>
      <c r="BI60" s="107"/>
      <c r="BJ60" s="107"/>
      <c r="BK60" s="107"/>
      <c r="BL60" s="107"/>
      <c r="BM60" s="107"/>
      <c r="BN60" s="107"/>
      <c r="BO60" s="107"/>
      <c r="BP60" s="107"/>
      <c r="BQ60" s="107"/>
      <c r="BR60" s="107"/>
      <c r="BS60" s="107"/>
      <c r="BT60" s="107"/>
      <c r="BU60" s="107"/>
      <c r="BV60" s="107"/>
      <c r="BW60" s="107"/>
      <c r="BX60" s="107"/>
      <c r="BY60" s="107"/>
      <c r="BZ60" s="107"/>
      <c r="CA60" s="107"/>
      <c r="CB60" s="107"/>
      <c r="CC60" s="107"/>
      <c r="CD60" s="107"/>
      <c r="CE60" s="107"/>
      <c r="CF60" s="107"/>
      <c r="CG60" s="107"/>
      <c r="CH60" s="107"/>
      <c r="CI60" s="107"/>
      <c r="CJ60" s="107"/>
      <c r="CK60" s="107"/>
      <c r="CL60" s="107"/>
      <c r="CM60" s="107"/>
      <c r="CN60" s="107"/>
      <c r="CO60" s="107"/>
      <c r="CP60" s="107"/>
      <c r="CQ60" s="107"/>
      <c r="CR60" s="107"/>
      <c r="CS60" s="107"/>
      <c r="CT60" s="107"/>
      <c r="CU60" s="107"/>
      <c r="CV60" s="107"/>
      <c r="CW60" s="107"/>
      <c r="CX60" s="107"/>
      <c r="CY60" s="107"/>
      <c r="CZ60" s="107"/>
      <c r="DA60" s="107"/>
      <c r="DB60" s="107"/>
      <c r="DC60" s="107"/>
      <c r="DD60" s="107"/>
      <c r="DE60" s="107"/>
      <c r="DF60" s="107"/>
      <c r="DG60" s="107"/>
      <c r="DH60" s="107"/>
      <c r="DI60" s="107"/>
      <c r="DJ60" s="107"/>
      <c r="DK60" s="107"/>
      <c r="DL60" s="107"/>
      <c r="DM60" s="107"/>
      <c r="DN60" s="107"/>
      <c r="DO60" s="107"/>
      <c r="DP60" s="107"/>
      <c r="DQ60" s="107"/>
      <c r="DR60" s="107"/>
      <c r="DS60" s="107"/>
      <c r="DT60" s="107"/>
      <c r="DU60" s="107"/>
      <c r="DV60" s="107"/>
      <c r="DW60" s="107"/>
      <c r="DX60" s="107"/>
      <c r="DY60" s="107"/>
      <c r="DZ60" s="107"/>
      <c r="EA60" s="107"/>
      <c r="EB60" s="107"/>
      <c r="EC60" s="107"/>
      <c r="ED60" s="107"/>
      <c r="EE60" s="107"/>
      <c r="EF60" s="107"/>
      <c r="EG60" s="107"/>
      <c r="EH60" s="107"/>
      <c r="EI60" s="107"/>
      <c r="EJ60" s="107"/>
      <c r="EK60" s="107"/>
      <c r="EL60" s="107"/>
      <c r="EM60" s="107"/>
      <c r="EN60" s="107"/>
      <c r="EO60" s="107"/>
      <c r="EP60" s="107"/>
      <c r="EQ60" s="107"/>
      <c r="ER60" s="107"/>
      <c r="ES60" s="107"/>
      <c r="ET60" s="107"/>
      <c r="EU60" s="107"/>
      <c r="EV60" s="107"/>
      <c r="EW60" s="107"/>
      <c r="EX60" s="107"/>
      <c r="EY60" s="107"/>
      <c r="EZ60" s="107"/>
      <c r="FA60" s="107"/>
      <c r="FB60" s="107"/>
      <c r="FC60" s="107"/>
    </row>
    <row r="61" spans="1:159" s="86" customFormat="1" ht="24.95" customHeight="1">
      <c r="A61" s="120" t="s">
        <v>219</v>
      </c>
      <c r="B61" s="121" t="s">
        <v>220</v>
      </c>
      <c r="C61" s="120"/>
      <c r="D61" s="120"/>
      <c r="E61" s="122"/>
      <c r="F61" s="122"/>
      <c r="G61" s="122"/>
      <c r="H61" s="122"/>
      <c r="I61" s="122"/>
      <c r="J61" s="122"/>
      <c r="K61" s="122"/>
      <c r="L61" s="122"/>
      <c r="M61" s="127" t="s">
        <v>136</v>
      </c>
      <c r="N61" s="128" t="s">
        <v>221</v>
      </c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07"/>
      <c r="AY61" s="107"/>
      <c r="AZ61" s="107"/>
      <c r="BA61" s="107"/>
      <c r="BB61" s="107"/>
      <c r="BC61" s="107"/>
      <c r="BD61" s="107"/>
      <c r="BE61" s="107"/>
      <c r="BF61" s="107"/>
      <c r="BG61" s="107"/>
      <c r="BH61" s="107"/>
      <c r="BI61" s="107"/>
      <c r="BJ61" s="107"/>
      <c r="BK61" s="107"/>
      <c r="BL61" s="107"/>
      <c r="BM61" s="107"/>
      <c r="BN61" s="107"/>
      <c r="BO61" s="107"/>
      <c r="BP61" s="107"/>
      <c r="BQ61" s="107"/>
      <c r="BR61" s="107"/>
      <c r="BS61" s="107"/>
      <c r="BT61" s="107"/>
      <c r="BU61" s="107"/>
      <c r="BV61" s="107"/>
      <c r="BW61" s="107"/>
      <c r="BX61" s="107"/>
      <c r="BY61" s="107"/>
      <c r="BZ61" s="107"/>
      <c r="CA61" s="107"/>
      <c r="CB61" s="107"/>
      <c r="CC61" s="107"/>
      <c r="CD61" s="107"/>
      <c r="CE61" s="107"/>
      <c r="CF61" s="107"/>
      <c r="CG61" s="107"/>
      <c r="CH61" s="107"/>
      <c r="CI61" s="107"/>
      <c r="CJ61" s="107"/>
      <c r="CK61" s="107"/>
      <c r="CL61" s="107"/>
      <c r="CM61" s="107"/>
      <c r="CN61" s="107"/>
      <c r="CO61" s="107"/>
      <c r="CP61" s="107"/>
      <c r="CQ61" s="107"/>
      <c r="CR61" s="107"/>
      <c r="CS61" s="107"/>
      <c r="CT61" s="107"/>
      <c r="CU61" s="107"/>
      <c r="CV61" s="107"/>
      <c r="CW61" s="107"/>
      <c r="CX61" s="107"/>
      <c r="CY61" s="107"/>
      <c r="CZ61" s="107"/>
      <c r="DA61" s="107"/>
      <c r="DB61" s="107"/>
      <c r="DC61" s="107"/>
      <c r="DD61" s="107"/>
      <c r="DE61" s="107"/>
      <c r="DF61" s="107"/>
      <c r="DG61" s="107"/>
      <c r="DH61" s="107"/>
      <c r="DI61" s="107"/>
      <c r="DJ61" s="107"/>
      <c r="DK61" s="107"/>
      <c r="DL61" s="107"/>
      <c r="DM61" s="107"/>
      <c r="DN61" s="107"/>
      <c r="DO61" s="107"/>
      <c r="DP61" s="107"/>
      <c r="DQ61" s="107"/>
      <c r="DR61" s="107"/>
      <c r="DS61" s="107"/>
      <c r="DT61" s="107"/>
      <c r="DU61" s="107"/>
      <c r="DV61" s="107"/>
      <c r="DW61" s="107"/>
      <c r="DX61" s="107"/>
      <c r="DY61" s="107"/>
      <c r="DZ61" s="107"/>
      <c r="EA61" s="107"/>
      <c r="EB61" s="107"/>
      <c r="EC61" s="107"/>
      <c r="ED61" s="107"/>
      <c r="EE61" s="107"/>
      <c r="EF61" s="107"/>
      <c r="EG61" s="107"/>
      <c r="EH61" s="107"/>
      <c r="EI61" s="107"/>
      <c r="EJ61" s="107"/>
      <c r="EK61" s="107"/>
      <c r="EL61" s="107"/>
      <c r="EM61" s="107"/>
      <c r="EN61" s="107"/>
      <c r="EO61" s="107"/>
      <c r="EP61" s="107"/>
      <c r="EQ61" s="107"/>
      <c r="ER61" s="107"/>
      <c r="ES61" s="107"/>
      <c r="ET61" s="107"/>
      <c r="EU61" s="107"/>
      <c r="EV61" s="107"/>
      <c r="EW61" s="107"/>
      <c r="EX61" s="107"/>
      <c r="EY61" s="107"/>
      <c r="EZ61" s="107"/>
      <c r="FA61" s="107"/>
      <c r="FB61" s="107"/>
      <c r="FC61" s="107"/>
    </row>
  </sheetData>
  <mergeCells count="2">
    <mergeCell ref="A2:M2"/>
    <mergeCell ref="H3:J3"/>
  </mergeCells>
  <phoneticPr fontId="26" type="noConversion"/>
  <printOptions horizontalCentered="1"/>
  <pageMargins left="0.31" right="0.47" top="0.45" bottom="0.8600000000000001" header="0.32" footer="0.27"/>
  <pageSetup paperSize="9" scale="55" fitToHeight="12" orientation="landscape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1"/>
  <dimension ref="A1:IV227"/>
  <sheetViews>
    <sheetView view="pageBreakPreview" workbookViewId="0">
      <selection activeCell="T56" sqref="T56"/>
    </sheetView>
  </sheetViews>
  <sheetFormatPr defaultRowHeight="15.75"/>
  <cols>
    <col min="1" max="1" width="15.75" style="90" customWidth="1"/>
    <col min="2" max="2" width="9" style="6" hidden="1" customWidth="1"/>
    <col min="3" max="3" width="7.5" style="7" hidden="1" customWidth="1"/>
    <col min="4" max="10" width="9.75" style="7" hidden="1" customWidth="1"/>
    <col min="11" max="12" width="9.625" style="7" hidden="1" customWidth="1"/>
    <col min="13" max="16" width="9.75" style="7" hidden="1" customWidth="1"/>
    <col min="17" max="17" width="8.375" style="9" customWidth="1"/>
    <col min="18" max="18" width="7.75" style="9" customWidth="1"/>
    <col min="19" max="19" width="7.375" style="9" hidden="1" customWidth="1"/>
    <col min="20" max="20" width="11.625" style="9" customWidth="1"/>
    <col min="21" max="21" width="11.25" style="9" customWidth="1"/>
    <col min="22" max="22" width="11.875" style="9" customWidth="1"/>
    <col min="23" max="23" width="10.75" style="9" customWidth="1"/>
    <col min="24" max="24" width="10.625" style="9" customWidth="1"/>
    <col min="25" max="25" width="11.125" style="9" customWidth="1"/>
    <col min="26" max="26" width="12.5" style="9" customWidth="1"/>
    <col min="27" max="27" width="9.5" style="9" customWidth="1"/>
    <col min="28" max="28" width="7.375" style="9" customWidth="1"/>
    <col min="29" max="29" width="16.125" style="9" customWidth="1"/>
    <col min="30" max="30" width="8" style="9" customWidth="1"/>
    <col min="31" max="31" width="15.5" style="9" customWidth="1"/>
    <col min="32" max="32" width="7.375" style="9" customWidth="1"/>
    <col min="33" max="37" width="7.375" style="10" hidden="1" customWidth="1"/>
    <col min="38" max="38" width="7.375" style="11" hidden="1" customWidth="1"/>
    <col min="39" max="52" width="7.375" style="10" hidden="1" customWidth="1"/>
    <col min="53" max="53" width="7.625" style="91" hidden="1" customWidth="1"/>
    <col min="54" max="119" width="9" style="7"/>
    <col min="120" max="16384" width="9" style="92"/>
  </cols>
  <sheetData>
    <row r="1" spans="1:256" s="85" customFormat="1" ht="30" customHeight="1">
      <c r="A1" s="267" t="s">
        <v>222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7"/>
      <c r="R1" s="267"/>
      <c r="S1" s="268"/>
      <c r="T1" s="267"/>
      <c r="U1" s="267"/>
      <c r="V1" s="267"/>
      <c r="W1" s="267"/>
      <c r="X1" s="267"/>
      <c r="Y1" s="267"/>
      <c r="Z1" s="267"/>
      <c r="AA1" s="267"/>
      <c r="AB1" s="267"/>
      <c r="AC1" s="267"/>
      <c r="AD1" s="267"/>
      <c r="AE1" s="267"/>
      <c r="AF1" s="267"/>
      <c r="AG1" s="269"/>
      <c r="AH1" s="269"/>
      <c r="AI1" s="269"/>
      <c r="AJ1" s="269"/>
      <c r="AK1" s="269"/>
      <c r="AL1" s="269"/>
      <c r="AM1" s="269"/>
      <c r="AN1" s="269"/>
      <c r="AO1" s="269"/>
      <c r="AP1" s="269"/>
      <c r="AQ1" s="269"/>
      <c r="AR1" s="269"/>
      <c r="AS1" s="269"/>
      <c r="AT1" s="269"/>
      <c r="AU1" s="269"/>
      <c r="AV1" s="269"/>
      <c r="AW1" s="269"/>
      <c r="AX1" s="269"/>
      <c r="AY1" s="269"/>
      <c r="AZ1" s="269"/>
      <c r="BA1" s="269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  <c r="IP1" s="92"/>
      <c r="IQ1" s="92"/>
      <c r="IR1" s="92"/>
      <c r="IS1" s="92"/>
      <c r="IT1" s="92"/>
      <c r="IU1" s="92"/>
      <c r="IV1" s="92"/>
    </row>
    <row r="2" spans="1:256" s="85" customFormat="1" ht="21" customHeight="1">
      <c r="A2" s="254" t="s">
        <v>223</v>
      </c>
      <c r="B2" s="255"/>
      <c r="C2" s="251" t="s">
        <v>224</v>
      </c>
      <c r="D2" s="270" t="s">
        <v>225</v>
      </c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1"/>
      <c r="Q2" s="246" t="s">
        <v>226</v>
      </c>
      <c r="R2" s="272"/>
      <c r="S2" s="266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6"/>
      <c r="AE2" s="246"/>
      <c r="AF2" s="246"/>
      <c r="AG2" s="273"/>
      <c r="AH2" s="273"/>
      <c r="AI2" s="273"/>
      <c r="AJ2" s="273"/>
      <c r="AK2" s="273"/>
      <c r="AL2" s="273"/>
      <c r="AM2" s="273"/>
      <c r="AN2" s="273"/>
      <c r="AO2" s="273"/>
      <c r="AP2" s="273"/>
      <c r="AQ2" s="273"/>
      <c r="AR2" s="273"/>
      <c r="AS2" s="273"/>
      <c r="AT2" s="273"/>
      <c r="AU2" s="273"/>
      <c r="AV2" s="273"/>
      <c r="AW2" s="273"/>
      <c r="AX2" s="273"/>
      <c r="AY2" s="273"/>
      <c r="AZ2" s="273"/>
      <c r="BA2" s="274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  <c r="IP2" s="92"/>
      <c r="IQ2" s="92"/>
      <c r="IR2" s="92"/>
      <c r="IS2" s="92"/>
      <c r="IT2" s="92"/>
      <c r="IU2" s="92"/>
      <c r="IV2" s="92"/>
    </row>
    <row r="3" spans="1:256" s="86" customFormat="1" ht="21" customHeight="1">
      <c r="A3" s="256"/>
      <c r="B3" s="257"/>
      <c r="C3" s="251"/>
      <c r="D3" s="251" t="s">
        <v>227</v>
      </c>
      <c r="E3" s="251"/>
      <c r="F3" s="251"/>
      <c r="G3" s="251"/>
      <c r="H3" s="251" t="s">
        <v>228</v>
      </c>
      <c r="I3" s="251"/>
      <c r="J3" s="251"/>
      <c r="K3" s="251"/>
      <c r="L3" s="251"/>
      <c r="M3" s="251"/>
      <c r="N3" s="251" t="s">
        <v>229</v>
      </c>
      <c r="O3" s="251"/>
      <c r="P3" s="275"/>
      <c r="Q3" s="252" t="s">
        <v>224</v>
      </c>
      <c r="R3" s="276" t="s">
        <v>230</v>
      </c>
      <c r="S3" s="266"/>
      <c r="T3" s="277"/>
      <c r="U3" s="249"/>
      <c r="V3" s="249"/>
      <c r="W3" s="249"/>
      <c r="X3" s="249"/>
      <c r="Y3" s="249"/>
      <c r="Z3" s="249"/>
      <c r="AA3" s="249"/>
      <c r="AB3" s="249" t="s">
        <v>231</v>
      </c>
      <c r="AC3" s="249"/>
      <c r="AD3" s="249"/>
      <c r="AE3" s="249"/>
      <c r="AF3" s="249"/>
      <c r="AG3" s="278"/>
      <c r="AH3" s="278"/>
      <c r="AI3" s="278"/>
      <c r="AJ3" s="278"/>
      <c r="AK3" s="278"/>
      <c r="AL3" s="278"/>
      <c r="AM3" s="278"/>
      <c r="AN3" s="278"/>
      <c r="AO3" s="278"/>
      <c r="AP3" s="278"/>
      <c r="AQ3" s="278"/>
      <c r="AR3" s="278"/>
      <c r="AS3" s="278"/>
      <c r="AT3" s="278"/>
      <c r="AU3" s="278"/>
      <c r="AV3" s="278"/>
      <c r="AW3" s="278"/>
      <c r="AX3" s="278"/>
      <c r="AY3" s="278"/>
      <c r="AZ3" s="278"/>
      <c r="BA3" s="279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</row>
    <row r="4" spans="1:256" s="86" customFormat="1" ht="24.95" customHeight="1">
      <c r="A4" s="256"/>
      <c r="B4" s="257"/>
      <c r="C4" s="251"/>
      <c r="D4" s="14" t="s">
        <v>232</v>
      </c>
      <c r="E4" s="13" t="s">
        <v>233</v>
      </c>
      <c r="F4" s="13" t="s">
        <v>234</v>
      </c>
      <c r="G4" s="13" t="s">
        <v>235</v>
      </c>
      <c r="H4" s="13" t="s">
        <v>236</v>
      </c>
      <c r="I4" s="13" t="s">
        <v>237</v>
      </c>
      <c r="J4" s="13" t="s">
        <v>238</v>
      </c>
      <c r="K4" s="13" t="s">
        <v>239</v>
      </c>
      <c r="L4" s="13" t="s">
        <v>240</v>
      </c>
      <c r="M4" s="13" t="s">
        <v>241</v>
      </c>
      <c r="N4" s="13" t="s">
        <v>232</v>
      </c>
      <c r="O4" s="13" t="s">
        <v>242</v>
      </c>
      <c r="P4" s="32" t="s">
        <v>243</v>
      </c>
      <c r="Q4" s="252"/>
      <c r="R4" s="249" t="s">
        <v>232</v>
      </c>
      <c r="S4" s="266" t="s">
        <v>244</v>
      </c>
      <c r="T4" s="253" t="s">
        <v>245</v>
      </c>
      <c r="U4" s="253" t="s">
        <v>246</v>
      </c>
      <c r="V4" s="249" t="s">
        <v>247</v>
      </c>
      <c r="W4" s="249" t="s">
        <v>248</v>
      </c>
      <c r="X4" s="249" t="s">
        <v>249</v>
      </c>
      <c r="Y4" s="253" t="s">
        <v>250</v>
      </c>
      <c r="Z4" s="253" t="s">
        <v>251</v>
      </c>
      <c r="AA4" s="249" t="s">
        <v>252</v>
      </c>
      <c r="AB4" s="249" t="s">
        <v>232</v>
      </c>
      <c r="AC4" s="245" t="s">
        <v>253</v>
      </c>
      <c r="AD4" s="281" t="s">
        <v>254</v>
      </c>
      <c r="AE4" s="245" t="s">
        <v>255</v>
      </c>
      <c r="AF4" s="282" t="s">
        <v>256</v>
      </c>
      <c r="AG4" s="94"/>
      <c r="AH4" s="278" t="s">
        <v>257</v>
      </c>
      <c r="AI4" s="278" t="s">
        <v>258</v>
      </c>
      <c r="AJ4" s="278" t="s">
        <v>259</v>
      </c>
      <c r="AK4" s="278" t="s">
        <v>260</v>
      </c>
      <c r="AL4" s="278" t="s">
        <v>261</v>
      </c>
      <c r="AM4" s="278" t="s">
        <v>262</v>
      </c>
      <c r="AN4" s="278"/>
      <c r="AO4" s="278" t="s">
        <v>263</v>
      </c>
      <c r="AP4" s="278"/>
      <c r="AQ4" s="278" t="s">
        <v>264</v>
      </c>
      <c r="AR4" s="278" t="s">
        <v>265</v>
      </c>
      <c r="AS4" s="278" t="s">
        <v>266</v>
      </c>
      <c r="AT4" s="278" t="s">
        <v>267</v>
      </c>
      <c r="AU4" s="280" t="s">
        <v>268</v>
      </c>
      <c r="AV4" s="280"/>
      <c r="AW4" s="280"/>
      <c r="AX4" s="280"/>
      <c r="AY4" s="280"/>
      <c r="AZ4" s="280"/>
      <c r="BA4" s="283" t="s">
        <v>269</v>
      </c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</row>
    <row r="5" spans="1:256" s="86" customFormat="1" ht="48" customHeight="1">
      <c r="A5" s="256"/>
      <c r="B5" s="258"/>
      <c r="C5" s="13"/>
      <c r="D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32"/>
      <c r="Q5" s="252"/>
      <c r="R5" s="249"/>
      <c r="S5" s="266"/>
      <c r="T5" s="249"/>
      <c r="U5" s="249"/>
      <c r="V5" s="249"/>
      <c r="W5" s="249"/>
      <c r="X5" s="249"/>
      <c r="Y5" s="249"/>
      <c r="Z5" s="249"/>
      <c r="AA5" s="249"/>
      <c r="AB5" s="249"/>
      <c r="AC5" s="246"/>
      <c r="AD5" s="246" t="s">
        <v>270</v>
      </c>
      <c r="AE5" s="246" t="s">
        <v>271</v>
      </c>
      <c r="AF5" s="272" t="s">
        <v>272</v>
      </c>
      <c r="AG5" s="94"/>
      <c r="AH5" s="278"/>
      <c r="AI5" s="278"/>
      <c r="AJ5" s="278"/>
      <c r="AK5" s="278"/>
      <c r="AL5" s="278"/>
      <c r="AM5" s="49" t="s">
        <v>273</v>
      </c>
      <c r="AN5" s="49" t="s">
        <v>274</v>
      </c>
      <c r="AO5" s="49" t="s">
        <v>273</v>
      </c>
      <c r="AP5" s="49" t="s">
        <v>274</v>
      </c>
      <c r="AQ5" s="278"/>
      <c r="AR5" s="278"/>
      <c r="AS5" s="278"/>
      <c r="AT5" s="278"/>
      <c r="AU5" s="57" t="s">
        <v>275</v>
      </c>
      <c r="AV5" s="57" t="s">
        <v>276</v>
      </c>
      <c r="AW5" s="57" t="s">
        <v>277</v>
      </c>
      <c r="AX5" s="57" t="s">
        <v>278</v>
      </c>
      <c r="AY5" s="57" t="s">
        <v>279</v>
      </c>
      <c r="AZ5" s="57" t="s">
        <v>280</v>
      </c>
      <c r="BA5" s="28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</row>
    <row r="6" spans="1:256" s="87" customFormat="1" ht="20.100000000000001" customHeight="1">
      <c r="A6" s="264" t="s">
        <v>0</v>
      </c>
      <c r="B6" s="265"/>
      <c r="C6" s="15"/>
      <c r="D6" s="16"/>
      <c r="E6" s="16"/>
      <c r="F6" s="16"/>
      <c r="G6" s="16"/>
      <c r="H6" s="16"/>
      <c r="I6" s="16"/>
      <c r="J6" s="15"/>
      <c r="K6" s="15"/>
      <c r="L6" s="16"/>
      <c r="M6" s="15"/>
      <c r="N6" s="15"/>
      <c r="O6" s="15"/>
      <c r="P6" s="33"/>
      <c r="Q6" s="43">
        <f>SUM(R6,AB6)</f>
        <v>2036040.0331999999</v>
      </c>
      <c r="R6" s="43">
        <f>SUM(S6,T6,U6,V6,W6,X6,Y6,Z6,AA6)</f>
        <v>1529298</v>
      </c>
      <c r="S6" s="37"/>
      <c r="T6" s="43">
        <f t="shared" ref="T6:AA6" si="0">T7+T24+T32+T39+T48+T56+T67+T76+T83+T90+T103+T114+T126+T134+T143+T150+T160+T168+T173+T192+T210+T225+T224+T226+T227</f>
        <v>420987</v>
      </c>
      <c r="U6" s="43">
        <f t="shared" si="0"/>
        <v>1066463</v>
      </c>
      <c r="V6" s="43">
        <f t="shared" si="0"/>
        <v>8868</v>
      </c>
      <c r="W6" s="43">
        <f t="shared" si="0"/>
        <v>1000</v>
      </c>
      <c r="X6" s="43">
        <f t="shared" si="0"/>
        <v>3000</v>
      </c>
      <c r="Y6" s="43">
        <f t="shared" si="0"/>
        <v>17550</v>
      </c>
      <c r="Z6" s="43">
        <f t="shared" si="0"/>
        <v>430</v>
      </c>
      <c r="AA6" s="43">
        <f t="shared" si="0"/>
        <v>11000</v>
      </c>
      <c r="AB6" s="43">
        <f>AC6+AD6+AE6+AF6</f>
        <v>506742.03320000006</v>
      </c>
      <c r="AC6" s="43">
        <f>SUBTOTAL(9,AH6,AI6,AJ6,AK6,AU6,AV6,AW6,AX6,AY6,AZ6,AT6)</f>
        <v>426667.01320000004</v>
      </c>
      <c r="AD6" s="43">
        <f>SUBTOTAL(9,AL6)</f>
        <v>38600</v>
      </c>
      <c r="AE6" s="43">
        <f>SUBTOTAL(9,AR6,AQ6,AP6,AO6,AN6,AM6)</f>
        <v>38200.020000000004</v>
      </c>
      <c r="AF6" s="93">
        <f>SUBTOTAL(9,AS6)</f>
        <v>3275</v>
      </c>
      <c r="AG6" s="95"/>
      <c r="AH6" s="38">
        <f t="shared" ref="AH6:AX6" si="1">AH7+AH24+AH32+AH39+AH48+AH56+AH67+AH76+AH83+AH90+AH103+AH114+AH126+AH134+AH143+AH150+AH160+AH168+AH173+AH192+AH210</f>
        <v>91726.000000000015</v>
      </c>
      <c r="AI6" s="38">
        <f t="shared" si="1"/>
        <v>96186</v>
      </c>
      <c r="AJ6" s="38">
        <f t="shared" si="1"/>
        <v>5761</v>
      </c>
      <c r="AK6" s="38">
        <f t="shared" si="1"/>
        <v>55717.013200000009</v>
      </c>
      <c r="AL6" s="38">
        <f t="shared" si="1"/>
        <v>38600</v>
      </c>
      <c r="AM6" s="38">
        <f t="shared" si="1"/>
        <v>2300</v>
      </c>
      <c r="AN6" s="38">
        <f t="shared" si="1"/>
        <v>5700</v>
      </c>
      <c r="AO6" s="38">
        <f t="shared" si="1"/>
        <v>3800</v>
      </c>
      <c r="AP6" s="38">
        <f t="shared" si="1"/>
        <v>5700</v>
      </c>
      <c r="AQ6" s="38">
        <f t="shared" si="1"/>
        <v>2000</v>
      </c>
      <c r="AR6" s="38">
        <f t="shared" si="1"/>
        <v>18700.02</v>
      </c>
      <c r="AS6" s="38">
        <f t="shared" si="1"/>
        <v>3275</v>
      </c>
      <c r="AT6" s="38">
        <f t="shared" si="1"/>
        <v>48000</v>
      </c>
      <c r="AU6" s="38">
        <f t="shared" si="1"/>
        <v>1783</v>
      </c>
      <c r="AV6" s="38">
        <f t="shared" si="1"/>
        <v>91876</v>
      </c>
      <c r="AW6" s="38">
        <f t="shared" si="1"/>
        <v>4000</v>
      </c>
      <c r="AX6" s="38">
        <f t="shared" si="1"/>
        <v>2680</v>
      </c>
      <c r="AY6" s="58">
        <v>8500</v>
      </c>
      <c r="AZ6" s="58">
        <v>20438</v>
      </c>
      <c r="BA6" s="97">
        <v>34504</v>
      </c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8"/>
      <c r="CA6" s="98"/>
      <c r="CB6" s="98"/>
      <c r="CC6" s="98"/>
      <c r="CD6" s="98"/>
      <c r="CE6" s="98"/>
      <c r="CF6" s="98"/>
      <c r="CG6" s="98"/>
      <c r="CH6" s="98"/>
      <c r="CI6" s="98"/>
      <c r="CJ6" s="98"/>
      <c r="CK6" s="98"/>
      <c r="CL6" s="98"/>
      <c r="CM6" s="98"/>
      <c r="CN6" s="98"/>
      <c r="CO6" s="98"/>
      <c r="CP6" s="98"/>
      <c r="CQ6" s="98"/>
      <c r="CR6" s="98"/>
      <c r="CS6" s="98"/>
      <c r="CT6" s="98"/>
      <c r="CU6" s="98"/>
      <c r="CV6" s="98"/>
      <c r="CW6" s="98"/>
      <c r="CX6" s="98"/>
      <c r="CY6" s="98"/>
      <c r="CZ6" s="98"/>
      <c r="DA6" s="98"/>
      <c r="DB6" s="98"/>
      <c r="DC6" s="98"/>
      <c r="DD6" s="98"/>
      <c r="DE6" s="98"/>
      <c r="DF6" s="98"/>
      <c r="DG6" s="98"/>
      <c r="DH6" s="98"/>
      <c r="DI6" s="98"/>
      <c r="DJ6" s="98"/>
      <c r="DK6" s="98"/>
      <c r="DL6" s="98"/>
      <c r="DM6" s="98"/>
      <c r="DN6" s="98"/>
      <c r="DO6" s="98"/>
      <c r="DP6" s="98"/>
      <c r="DQ6" s="98"/>
      <c r="DR6" s="98"/>
      <c r="DS6" s="98"/>
      <c r="DT6" s="98"/>
      <c r="DU6" s="98"/>
      <c r="DV6" s="98"/>
      <c r="DW6" s="98"/>
      <c r="DX6" s="98"/>
      <c r="DY6" s="98"/>
      <c r="DZ6" s="98"/>
      <c r="EA6" s="98"/>
      <c r="EB6" s="98"/>
      <c r="EC6" s="98"/>
      <c r="ED6" s="98"/>
      <c r="EE6" s="98"/>
      <c r="EF6" s="98"/>
      <c r="EG6" s="98"/>
      <c r="EH6" s="98"/>
      <c r="EI6" s="98"/>
      <c r="EJ6" s="98"/>
      <c r="EK6" s="98"/>
      <c r="EL6" s="98"/>
      <c r="EM6" s="98"/>
      <c r="EN6" s="98"/>
      <c r="EO6" s="98"/>
      <c r="EP6" s="98"/>
      <c r="EQ6" s="98"/>
      <c r="ER6" s="98"/>
      <c r="ES6" s="98"/>
      <c r="ET6" s="98"/>
      <c r="EU6" s="98"/>
      <c r="EV6" s="98"/>
      <c r="EW6" s="98"/>
      <c r="EX6" s="98"/>
      <c r="EY6" s="98"/>
      <c r="EZ6" s="98"/>
      <c r="FA6" s="98"/>
      <c r="FB6" s="98"/>
      <c r="FC6" s="98"/>
      <c r="FD6" s="98"/>
      <c r="FE6" s="98"/>
      <c r="FF6" s="98"/>
      <c r="FG6" s="98"/>
      <c r="FH6" s="98"/>
      <c r="FI6" s="98"/>
      <c r="FJ6" s="98"/>
      <c r="FK6" s="98"/>
      <c r="FL6" s="98"/>
      <c r="FM6" s="98"/>
      <c r="FN6" s="98"/>
      <c r="FO6" s="98"/>
      <c r="FP6" s="98"/>
      <c r="FQ6" s="98"/>
      <c r="FR6" s="98"/>
      <c r="FS6" s="98"/>
      <c r="FT6" s="98"/>
      <c r="FU6" s="98"/>
      <c r="FV6" s="98"/>
      <c r="FW6" s="98"/>
      <c r="FX6" s="98"/>
      <c r="FY6" s="98"/>
      <c r="FZ6" s="98"/>
      <c r="GA6" s="98"/>
      <c r="GB6" s="98"/>
      <c r="GC6" s="98"/>
      <c r="GD6" s="98"/>
      <c r="GE6" s="98"/>
      <c r="GF6" s="98"/>
      <c r="GG6" s="98"/>
      <c r="GH6" s="98"/>
      <c r="GI6" s="98"/>
      <c r="GJ6" s="98"/>
      <c r="GK6" s="98"/>
      <c r="GL6" s="98"/>
      <c r="GM6" s="98"/>
      <c r="GN6" s="98"/>
      <c r="GO6" s="98"/>
      <c r="GP6" s="98"/>
      <c r="GQ6" s="98"/>
      <c r="GR6" s="98"/>
      <c r="GS6" s="98"/>
      <c r="GT6" s="98"/>
      <c r="GU6" s="98"/>
      <c r="GV6" s="98"/>
      <c r="GW6" s="98"/>
      <c r="GX6" s="98"/>
      <c r="GY6" s="98"/>
      <c r="GZ6" s="98"/>
      <c r="HA6" s="98"/>
      <c r="HB6" s="98"/>
      <c r="HC6" s="98"/>
      <c r="HD6" s="98"/>
      <c r="HE6" s="98"/>
      <c r="HF6" s="98"/>
      <c r="HG6" s="98"/>
      <c r="HH6" s="98"/>
      <c r="HI6" s="98"/>
      <c r="HJ6" s="98"/>
      <c r="HK6" s="98"/>
      <c r="HL6" s="98"/>
      <c r="HM6" s="98"/>
      <c r="HN6" s="98"/>
      <c r="HO6" s="98"/>
      <c r="HP6" s="98"/>
      <c r="HQ6" s="98"/>
      <c r="HR6" s="98"/>
      <c r="HS6" s="98"/>
      <c r="HT6" s="98"/>
      <c r="HU6" s="98"/>
      <c r="HV6" s="98"/>
      <c r="HW6" s="98"/>
      <c r="HX6" s="98"/>
      <c r="HY6" s="98"/>
      <c r="HZ6" s="98"/>
      <c r="IA6" s="98"/>
      <c r="IB6" s="98"/>
      <c r="IC6" s="98"/>
      <c r="ID6" s="98"/>
      <c r="IE6" s="98"/>
      <c r="IF6" s="98"/>
      <c r="IG6" s="98"/>
      <c r="IH6" s="98"/>
      <c r="II6" s="98"/>
      <c r="IJ6" s="98"/>
      <c r="IK6" s="98"/>
      <c r="IL6" s="98"/>
      <c r="IM6" s="98"/>
      <c r="IN6" s="98"/>
      <c r="IO6" s="98"/>
      <c r="IP6" s="98"/>
      <c r="IQ6" s="98"/>
      <c r="IR6" s="98"/>
      <c r="IS6" s="98"/>
      <c r="IT6" s="98"/>
      <c r="IU6" s="98"/>
      <c r="IV6" s="98"/>
    </row>
    <row r="7" spans="1:256" s="88" customFormat="1" ht="20.100000000000001" customHeight="1">
      <c r="A7" s="247" t="s">
        <v>281</v>
      </c>
      <c r="B7" s="248"/>
      <c r="C7" s="17"/>
      <c r="D7" s="18"/>
      <c r="E7" s="18"/>
      <c r="F7" s="19"/>
      <c r="G7" s="19"/>
      <c r="H7" s="19"/>
      <c r="I7" s="19"/>
      <c r="J7" s="19"/>
      <c r="K7" s="19"/>
      <c r="L7" s="19"/>
      <c r="M7" s="19"/>
      <c r="N7" s="17"/>
      <c r="O7" s="17"/>
      <c r="P7" s="34"/>
      <c r="Q7" s="43">
        <f>SUM(R7,AB7)</f>
        <v>5910.51</v>
      </c>
      <c r="R7" s="43"/>
      <c r="S7" s="40"/>
      <c r="T7" s="43"/>
      <c r="U7" s="43"/>
      <c r="V7" s="43"/>
      <c r="W7" s="43"/>
      <c r="X7" s="43"/>
      <c r="Y7" s="43"/>
      <c r="Z7" s="43"/>
      <c r="AA7" s="43"/>
      <c r="AB7" s="43">
        <f>AC7+AD7+AE7+AF7</f>
        <v>5910.51</v>
      </c>
      <c r="AC7" s="43">
        <f>SUBTOTAL(9,AH7,AI7,AJ7,AK7,AU7,AV7,AW7,AX7,AY7,AZ7,AT7)</f>
        <v>4010</v>
      </c>
      <c r="AD7" s="43"/>
      <c r="AE7" s="43">
        <f>SUBTOTAL(9,AR7,AQ7,AP7,AO7,AN7,AM7)</f>
        <v>1900.51</v>
      </c>
      <c r="AF7" s="93"/>
      <c r="AG7" s="95"/>
      <c r="AH7" s="41"/>
      <c r="AI7" s="41"/>
      <c r="AJ7" s="41">
        <f>AJ8+AJ23</f>
        <v>170</v>
      </c>
      <c r="AK7" s="41"/>
      <c r="AL7" s="50"/>
      <c r="AM7" s="51"/>
      <c r="AN7" s="41">
        <f>AN8+AN23</f>
        <v>72</v>
      </c>
      <c r="AO7" s="51">
        <v>145</v>
      </c>
      <c r="AP7" s="41">
        <f>AP8+AP23</f>
        <v>117</v>
      </c>
      <c r="AQ7" s="51"/>
      <c r="AR7" s="51">
        <v>1566.51</v>
      </c>
      <c r="AS7" s="51"/>
      <c r="AT7" s="51"/>
      <c r="AU7" s="51"/>
      <c r="AV7" s="41">
        <f>AV8+AV23</f>
        <v>2840</v>
      </c>
      <c r="AW7" s="41">
        <f>AW8+AW23</f>
        <v>1000</v>
      </c>
      <c r="AX7" s="51"/>
      <c r="AY7" s="51"/>
      <c r="AZ7" s="51"/>
      <c r="BA7" s="97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98"/>
      <c r="CI7" s="98"/>
      <c r="CJ7" s="98"/>
      <c r="CK7" s="98"/>
      <c r="CL7" s="98"/>
      <c r="CM7" s="98"/>
      <c r="CN7" s="98"/>
      <c r="CO7" s="98"/>
      <c r="CP7" s="98"/>
      <c r="CQ7" s="98"/>
      <c r="CR7" s="98"/>
      <c r="CS7" s="98"/>
      <c r="CT7" s="98"/>
      <c r="CU7" s="98"/>
      <c r="CV7" s="98"/>
      <c r="CW7" s="98"/>
      <c r="CX7" s="98"/>
      <c r="CY7" s="98"/>
      <c r="CZ7" s="98"/>
      <c r="DA7" s="98"/>
      <c r="DB7" s="98"/>
      <c r="DC7" s="98"/>
      <c r="DD7" s="98"/>
      <c r="DE7" s="98"/>
      <c r="DF7" s="98"/>
      <c r="DG7" s="98"/>
      <c r="DH7" s="98"/>
      <c r="DI7" s="98"/>
      <c r="DJ7" s="98"/>
      <c r="DK7" s="98"/>
      <c r="DL7" s="98"/>
      <c r="DM7" s="98"/>
      <c r="DN7" s="98"/>
      <c r="DO7" s="98"/>
      <c r="DP7" s="98"/>
      <c r="DQ7" s="98"/>
      <c r="DR7" s="98"/>
      <c r="DS7" s="98"/>
      <c r="DT7" s="98"/>
      <c r="DU7" s="98"/>
      <c r="DV7" s="98"/>
      <c r="DW7" s="98"/>
      <c r="DX7" s="98"/>
      <c r="DY7" s="98"/>
      <c r="DZ7" s="98"/>
      <c r="EA7" s="98"/>
      <c r="EB7" s="98"/>
      <c r="EC7" s="98"/>
      <c r="ED7" s="98"/>
      <c r="EE7" s="98"/>
      <c r="EF7" s="98"/>
      <c r="EG7" s="98"/>
      <c r="EH7" s="98"/>
      <c r="EI7" s="98"/>
      <c r="EJ7" s="98"/>
      <c r="EK7" s="98"/>
      <c r="EL7" s="98"/>
      <c r="EM7" s="98"/>
      <c r="EN7" s="98"/>
      <c r="EO7" s="98"/>
      <c r="EP7" s="98"/>
      <c r="EQ7" s="98"/>
      <c r="ER7" s="98"/>
      <c r="ES7" s="98"/>
      <c r="ET7" s="98"/>
      <c r="EU7" s="98"/>
      <c r="EV7" s="98"/>
      <c r="EW7" s="98"/>
      <c r="EX7" s="98"/>
      <c r="EY7" s="98"/>
      <c r="EZ7" s="98"/>
      <c r="FA7" s="98"/>
      <c r="FB7" s="98"/>
      <c r="FC7" s="98"/>
      <c r="FD7" s="98"/>
      <c r="FE7" s="98"/>
      <c r="FF7" s="98"/>
      <c r="FG7" s="98"/>
      <c r="FH7" s="98"/>
      <c r="FI7" s="98"/>
      <c r="FJ7" s="98"/>
      <c r="FK7" s="98"/>
      <c r="FL7" s="98"/>
      <c r="FM7" s="98"/>
      <c r="FN7" s="98"/>
      <c r="FO7" s="98"/>
      <c r="FP7" s="98"/>
      <c r="FQ7" s="98"/>
      <c r="FR7" s="98"/>
      <c r="FS7" s="98"/>
      <c r="FT7" s="98"/>
      <c r="FU7" s="98"/>
      <c r="FV7" s="98"/>
      <c r="FW7" s="98"/>
      <c r="FX7" s="98"/>
      <c r="FY7" s="98"/>
      <c r="FZ7" s="98"/>
      <c r="GA7" s="98"/>
      <c r="GB7" s="98"/>
      <c r="GC7" s="98"/>
      <c r="GD7" s="98"/>
      <c r="GE7" s="98"/>
      <c r="GF7" s="98"/>
      <c r="GG7" s="98"/>
      <c r="GH7" s="98"/>
      <c r="GI7" s="98"/>
      <c r="GJ7" s="98"/>
      <c r="GK7" s="98"/>
      <c r="GL7" s="98"/>
      <c r="GM7" s="98"/>
      <c r="GN7" s="98"/>
      <c r="GO7" s="98"/>
      <c r="GP7" s="98"/>
      <c r="GQ7" s="98"/>
      <c r="GR7" s="98"/>
      <c r="GS7" s="98"/>
      <c r="GT7" s="98"/>
      <c r="GU7" s="98"/>
      <c r="GV7" s="98"/>
      <c r="GW7" s="98"/>
      <c r="GX7" s="98"/>
      <c r="GY7" s="98"/>
      <c r="GZ7" s="98"/>
      <c r="HA7" s="98"/>
      <c r="HB7" s="98"/>
      <c r="HC7" s="98"/>
      <c r="HD7" s="98"/>
      <c r="HE7" s="98"/>
      <c r="HF7" s="98"/>
      <c r="HG7" s="98"/>
      <c r="HH7" s="98"/>
      <c r="HI7" s="98"/>
      <c r="HJ7" s="98"/>
      <c r="HK7" s="98"/>
      <c r="HL7" s="98"/>
      <c r="HM7" s="98"/>
      <c r="HN7" s="98"/>
      <c r="HO7" s="98"/>
      <c r="HP7" s="98"/>
      <c r="HQ7" s="98"/>
      <c r="HR7" s="98"/>
      <c r="HS7" s="98"/>
      <c r="HT7" s="98"/>
      <c r="HU7" s="98"/>
      <c r="HV7" s="98"/>
      <c r="HW7" s="98"/>
      <c r="HX7" s="98"/>
      <c r="HY7" s="98"/>
      <c r="HZ7" s="98"/>
      <c r="IA7" s="98"/>
      <c r="IB7" s="98"/>
      <c r="IC7" s="98"/>
      <c r="ID7" s="98"/>
      <c r="IE7" s="98"/>
      <c r="IF7" s="98"/>
      <c r="IG7" s="98"/>
      <c r="IH7" s="98"/>
      <c r="II7" s="98"/>
      <c r="IJ7" s="98"/>
      <c r="IK7" s="98"/>
      <c r="IL7" s="98"/>
      <c r="IM7" s="98"/>
      <c r="IN7" s="98"/>
      <c r="IO7" s="98"/>
      <c r="IP7" s="98"/>
      <c r="IQ7" s="98"/>
      <c r="IR7" s="98"/>
      <c r="IS7" s="98"/>
      <c r="IT7" s="98"/>
      <c r="IU7" s="98"/>
      <c r="IV7" s="98"/>
    </row>
    <row r="8" spans="1:256" s="4" customFormat="1" ht="24" hidden="1" customHeight="1">
      <c r="A8" s="250" t="s">
        <v>282</v>
      </c>
      <c r="B8" s="21" t="s">
        <v>283</v>
      </c>
      <c r="C8" s="22"/>
      <c r="D8" s="23"/>
      <c r="E8" s="23"/>
      <c r="F8" s="24"/>
      <c r="G8" s="24"/>
      <c r="H8" s="24"/>
      <c r="I8" s="24"/>
      <c r="J8" s="24"/>
      <c r="K8" s="24"/>
      <c r="L8" s="24"/>
      <c r="M8" s="24"/>
      <c r="N8" s="22"/>
      <c r="O8" s="22"/>
      <c r="P8" s="24"/>
      <c r="Q8" s="42">
        <f t="shared" ref="Q8:Q70" si="2">SUM(R8,AB8)</f>
        <v>5910.51</v>
      </c>
      <c r="R8" s="43">
        <f t="shared" ref="R8:R39" si="3">SUM(S8,T8,U8,V8,W8,X8,Y8,Z8,AA8)</f>
        <v>0</v>
      </c>
      <c r="S8" s="44"/>
      <c r="T8" s="44"/>
      <c r="U8" s="45"/>
      <c r="V8" s="45"/>
      <c r="W8" s="45"/>
      <c r="X8" s="45"/>
      <c r="Y8" s="45"/>
      <c r="Z8" s="45"/>
      <c r="AA8" s="45"/>
      <c r="AB8" s="48">
        <f t="shared" ref="AB8:AB69" si="4">SUM(AH8,AI8,AJ8,AK8,AL8,AM8,AN8,AO8,AP8,AQ8,AR8,AS8,AT8,AU8,AV8,AW8,AX8,AY8,AZ8)</f>
        <v>5910.51</v>
      </c>
      <c r="AC8" s="48"/>
      <c r="AD8" s="48"/>
      <c r="AE8" s="48"/>
      <c r="AF8" s="48"/>
      <c r="AG8" s="48"/>
      <c r="AH8" s="44"/>
      <c r="AI8" s="44"/>
      <c r="AJ8" s="44">
        <f>SUM(AJ9:AJ22)</f>
        <v>170</v>
      </c>
      <c r="AK8" s="44"/>
      <c r="AL8" s="52"/>
      <c r="AM8" s="53"/>
      <c r="AN8" s="44">
        <f>SUM(AN9:AN22)</f>
        <v>72</v>
      </c>
      <c r="AO8" s="52">
        <v>145</v>
      </c>
      <c r="AP8" s="44">
        <f>SUM(AP9:AP22)</f>
        <v>117</v>
      </c>
      <c r="AQ8" s="53"/>
      <c r="AR8" s="52">
        <v>1566.51</v>
      </c>
      <c r="AS8" s="54"/>
      <c r="AT8" s="54"/>
      <c r="AU8" s="53"/>
      <c r="AV8" s="44">
        <f>SUM(AV9:AV22)</f>
        <v>2840</v>
      </c>
      <c r="AW8" s="44">
        <f>SUM(AW9:AW22)</f>
        <v>1000</v>
      </c>
      <c r="AX8" s="54"/>
      <c r="AY8" s="53"/>
      <c r="AZ8" s="53"/>
      <c r="BA8" s="60"/>
    </row>
    <row r="9" spans="1:256" s="4" customFormat="1" ht="24" hidden="1" customHeight="1">
      <c r="A9" s="250"/>
      <c r="B9" s="25" t="s">
        <v>284</v>
      </c>
      <c r="C9" s="22"/>
      <c r="D9" s="23"/>
      <c r="E9" s="23"/>
      <c r="F9" s="24"/>
      <c r="G9" s="24"/>
      <c r="H9" s="24"/>
      <c r="I9" s="24"/>
      <c r="J9" s="24"/>
      <c r="K9" s="24"/>
      <c r="L9" s="24"/>
      <c r="M9" s="24"/>
      <c r="N9" s="22"/>
      <c r="O9" s="22"/>
      <c r="P9" s="24"/>
      <c r="Q9" s="42">
        <f t="shared" si="2"/>
        <v>0</v>
      </c>
      <c r="R9" s="43">
        <f t="shared" si="3"/>
        <v>0</v>
      </c>
      <c r="S9" s="44"/>
      <c r="T9" s="44"/>
      <c r="U9" s="45"/>
      <c r="V9" s="45"/>
      <c r="W9" s="45"/>
      <c r="X9" s="45"/>
      <c r="Y9" s="45"/>
      <c r="Z9" s="45"/>
      <c r="AA9" s="45"/>
      <c r="AB9" s="48">
        <f t="shared" si="4"/>
        <v>0</v>
      </c>
      <c r="AC9" s="48"/>
      <c r="AD9" s="48"/>
      <c r="AE9" s="48"/>
      <c r="AF9" s="48"/>
      <c r="AG9" s="48"/>
      <c r="AH9" s="44"/>
      <c r="AI9" s="44"/>
      <c r="AJ9" s="44"/>
      <c r="AK9" s="44"/>
      <c r="AL9" s="52"/>
      <c r="AM9" s="53"/>
      <c r="AN9" s="52"/>
      <c r="AO9" s="54"/>
      <c r="AP9" s="52"/>
      <c r="AQ9" s="53"/>
      <c r="AR9" s="54"/>
      <c r="AS9" s="54"/>
      <c r="AT9" s="54"/>
      <c r="AU9" s="53"/>
      <c r="AV9" s="52"/>
      <c r="AW9" s="54"/>
      <c r="AX9" s="54"/>
      <c r="AY9" s="53"/>
      <c r="AZ9" s="53"/>
      <c r="BA9" s="60"/>
    </row>
    <row r="10" spans="1:256" s="4" customFormat="1" ht="24" hidden="1" customHeight="1">
      <c r="A10" s="250"/>
      <c r="B10" s="25" t="s">
        <v>285</v>
      </c>
      <c r="C10" s="22"/>
      <c r="D10" s="23"/>
      <c r="E10" s="23"/>
      <c r="F10" s="24"/>
      <c r="G10" s="24"/>
      <c r="H10" s="24"/>
      <c r="I10" s="24"/>
      <c r="J10" s="24"/>
      <c r="K10" s="24"/>
      <c r="L10" s="24"/>
      <c r="M10" s="24"/>
      <c r="N10" s="22"/>
      <c r="O10" s="22"/>
      <c r="P10" s="24"/>
      <c r="Q10" s="42">
        <f t="shared" si="2"/>
        <v>0</v>
      </c>
      <c r="R10" s="43">
        <f t="shared" si="3"/>
        <v>0</v>
      </c>
      <c r="S10" s="44"/>
      <c r="T10" s="44"/>
      <c r="U10" s="45"/>
      <c r="V10" s="45"/>
      <c r="W10" s="45"/>
      <c r="X10" s="45"/>
      <c r="Y10" s="45"/>
      <c r="Z10" s="45"/>
      <c r="AA10" s="45"/>
      <c r="AB10" s="48">
        <f t="shared" si="4"/>
        <v>0</v>
      </c>
      <c r="AC10" s="48"/>
      <c r="AD10" s="48"/>
      <c r="AE10" s="48"/>
      <c r="AF10" s="48"/>
      <c r="AG10" s="48"/>
      <c r="AH10" s="44"/>
      <c r="AI10" s="44"/>
      <c r="AJ10" s="44"/>
      <c r="AK10" s="44"/>
      <c r="AL10" s="52"/>
      <c r="AM10" s="53"/>
      <c r="AN10" s="52"/>
      <c r="AO10" s="54"/>
      <c r="AP10" s="52"/>
      <c r="AQ10" s="53"/>
      <c r="AR10" s="54"/>
      <c r="AS10" s="54"/>
      <c r="AT10" s="54"/>
      <c r="AU10" s="53"/>
      <c r="AV10" s="52"/>
      <c r="AW10" s="54"/>
      <c r="AX10" s="54"/>
      <c r="AY10" s="53"/>
      <c r="AZ10" s="53"/>
      <c r="BA10" s="60"/>
    </row>
    <row r="11" spans="1:256" s="4" customFormat="1" ht="24" hidden="1" customHeight="1">
      <c r="A11" s="250"/>
      <c r="B11" s="25" t="s">
        <v>286</v>
      </c>
      <c r="C11" s="22"/>
      <c r="D11" s="23"/>
      <c r="E11" s="23"/>
      <c r="F11" s="24"/>
      <c r="G11" s="24"/>
      <c r="H11" s="24"/>
      <c r="I11" s="24"/>
      <c r="J11" s="24"/>
      <c r="K11" s="24"/>
      <c r="L11" s="24"/>
      <c r="M11" s="24"/>
      <c r="N11" s="22"/>
      <c r="O11" s="22"/>
      <c r="P11" s="24"/>
      <c r="Q11" s="42">
        <f t="shared" si="2"/>
        <v>230</v>
      </c>
      <c r="R11" s="43">
        <f t="shared" si="3"/>
        <v>0</v>
      </c>
      <c r="S11" s="44"/>
      <c r="T11" s="44"/>
      <c r="U11" s="45"/>
      <c r="V11" s="45"/>
      <c r="W11" s="45"/>
      <c r="X11" s="45"/>
      <c r="Y11" s="45"/>
      <c r="Z11" s="45"/>
      <c r="AA11" s="45"/>
      <c r="AB11" s="48">
        <f t="shared" si="4"/>
        <v>230</v>
      </c>
      <c r="AC11" s="48"/>
      <c r="AD11" s="48"/>
      <c r="AE11" s="48"/>
      <c r="AF11" s="48"/>
      <c r="AG11" s="48"/>
      <c r="AH11" s="44"/>
      <c r="AI11" s="44"/>
      <c r="AJ11" s="44">
        <v>84</v>
      </c>
      <c r="AK11" s="44"/>
      <c r="AL11" s="52"/>
      <c r="AM11" s="53"/>
      <c r="AN11" s="52">
        <v>72</v>
      </c>
      <c r="AO11" s="54"/>
      <c r="AP11" s="52">
        <v>74</v>
      </c>
      <c r="AQ11" s="53"/>
      <c r="AR11" s="54"/>
      <c r="AS11" s="54"/>
      <c r="AT11" s="54"/>
      <c r="AU11" s="53"/>
      <c r="AV11" s="52"/>
      <c r="AW11" s="54"/>
      <c r="AX11" s="54"/>
      <c r="AY11" s="53"/>
      <c r="AZ11" s="53"/>
      <c r="BA11" s="60"/>
    </row>
    <row r="12" spans="1:256" s="4" customFormat="1" ht="24" hidden="1" customHeight="1">
      <c r="A12" s="250"/>
      <c r="B12" s="25" t="s">
        <v>287</v>
      </c>
      <c r="C12" s="22"/>
      <c r="D12" s="23"/>
      <c r="E12" s="23"/>
      <c r="F12" s="24"/>
      <c r="G12" s="24"/>
      <c r="H12" s="24"/>
      <c r="I12" s="24"/>
      <c r="J12" s="24"/>
      <c r="K12" s="24"/>
      <c r="L12" s="24"/>
      <c r="M12" s="24"/>
      <c r="N12" s="22"/>
      <c r="O12" s="22"/>
      <c r="P12" s="24"/>
      <c r="Q12" s="42">
        <f t="shared" si="2"/>
        <v>0</v>
      </c>
      <c r="R12" s="43">
        <f t="shared" si="3"/>
        <v>0</v>
      </c>
      <c r="S12" s="44"/>
      <c r="T12" s="44"/>
      <c r="U12" s="45"/>
      <c r="V12" s="45"/>
      <c r="W12" s="45"/>
      <c r="X12" s="45"/>
      <c r="Y12" s="45"/>
      <c r="Z12" s="45"/>
      <c r="AA12" s="45"/>
      <c r="AB12" s="48">
        <f t="shared" si="4"/>
        <v>0</v>
      </c>
      <c r="AC12" s="48"/>
      <c r="AD12" s="48"/>
      <c r="AE12" s="48"/>
      <c r="AF12" s="48"/>
      <c r="AG12" s="48"/>
      <c r="AH12" s="44"/>
      <c r="AI12" s="44"/>
      <c r="AJ12" s="44"/>
      <c r="AK12" s="44"/>
      <c r="AL12" s="52"/>
      <c r="AM12" s="53"/>
      <c r="AN12" s="52"/>
      <c r="AO12" s="54"/>
      <c r="AP12" s="52"/>
      <c r="AQ12" s="53"/>
      <c r="AR12" s="54"/>
      <c r="AS12" s="54"/>
      <c r="AT12" s="54"/>
      <c r="AU12" s="53"/>
      <c r="AV12" s="52"/>
      <c r="AW12" s="54"/>
      <c r="AX12" s="54"/>
      <c r="AY12" s="53"/>
      <c r="AZ12" s="53"/>
      <c r="BA12" s="60"/>
    </row>
    <row r="13" spans="1:256" s="4" customFormat="1" ht="24" hidden="1" customHeight="1">
      <c r="A13" s="250"/>
      <c r="B13" s="25" t="s">
        <v>288</v>
      </c>
      <c r="C13" s="22"/>
      <c r="D13" s="23"/>
      <c r="E13" s="23"/>
      <c r="F13" s="24"/>
      <c r="G13" s="24"/>
      <c r="H13" s="24"/>
      <c r="I13" s="24"/>
      <c r="J13" s="24"/>
      <c r="K13" s="24"/>
      <c r="L13" s="24"/>
      <c r="M13" s="24"/>
      <c r="N13" s="22"/>
      <c r="O13" s="22"/>
      <c r="P13" s="24"/>
      <c r="Q13" s="42">
        <f t="shared" si="2"/>
        <v>0</v>
      </c>
      <c r="R13" s="43">
        <f t="shared" si="3"/>
        <v>0</v>
      </c>
      <c r="S13" s="44"/>
      <c r="T13" s="44"/>
      <c r="U13" s="45"/>
      <c r="V13" s="45"/>
      <c r="W13" s="45"/>
      <c r="X13" s="45"/>
      <c r="Y13" s="45"/>
      <c r="Z13" s="45"/>
      <c r="AA13" s="45"/>
      <c r="AB13" s="48">
        <f t="shared" si="4"/>
        <v>0</v>
      </c>
      <c r="AC13" s="48"/>
      <c r="AD13" s="48"/>
      <c r="AE13" s="48"/>
      <c r="AF13" s="48"/>
      <c r="AG13" s="48"/>
      <c r="AH13" s="44"/>
      <c r="AI13" s="44"/>
      <c r="AJ13" s="44"/>
      <c r="AK13" s="44"/>
      <c r="AL13" s="52"/>
      <c r="AM13" s="53"/>
      <c r="AN13" s="52"/>
      <c r="AO13" s="54"/>
      <c r="AP13" s="52"/>
      <c r="AQ13" s="53"/>
      <c r="AR13" s="54"/>
      <c r="AS13" s="54"/>
      <c r="AT13" s="54"/>
      <c r="AU13" s="53"/>
      <c r="AV13" s="52"/>
      <c r="AW13" s="54"/>
      <c r="AX13" s="54"/>
      <c r="AY13" s="53"/>
      <c r="AZ13" s="53"/>
      <c r="BA13" s="60"/>
    </row>
    <row r="14" spans="1:256" s="4" customFormat="1" ht="24" hidden="1" customHeight="1">
      <c r="A14" s="250"/>
      <c r="B14" s="25" t="s">
        <v>289</v>
      </c>
      <c r="C14" s="22"/>
      <c r="D14" s="23"/>
      <c r="E14" s="23"/>
      <c r="F14" s="24"/>
      <c r="G14" s="24"/>
      <c r="H14" s="24"/>
      <c r="I14" s="24"/>
      <c r="J14" s="24"/>
      <c r="K14" s="24"/>
      <c r="L14" s="24"/>
      <c r="M14" s="24"/>
      <c r="N14" s="22"/>
      <c r="O14" s="22"/>
      <c r="P14" s="24"/>
      <c r="Q14" s="42">
        <f t="shared" si="2"/>
        <v>0</v>
      </c>
      <c r="R14" s="43">
        <f t="shared" si="3"/>
        <v>0</v>
      </c>
      <c r="S14" s="44"/>
      <c r="T14" s="44"/>
      <c r="U14" s="45"/>
      <c r="V14" s="45"/>
      <c r="W14" s="45"/>
      <c r="X14" s="45"/>
      <c r="Y14" s="45"/>
      <c r="Z14" s="45"/>
      <c r="AA14" s="45"/>
      <c r="AB14" s="48">
        <f t="shared" si="4"/>
        <v>0</v>
      </c>
      <c r="AC14" s="48"/>
      <c r="AD14" s="48"/>
      <c r="AE14" s="48"/>
      <c r="AF14" s="48"/>
      <c r="AG14" s="48"/>
      <c r="AH14" s="44"/>
      <c r="AI14" s="44"/>
      <c r="AJ14" s="44"/>
      <c r="AK14" s="44"/>
      <c r="AL14" s="52"/>
      <c r="AM14" s="53"/>
      <c r="AN14" s="52"/>
      <c r="AO14" s="54"/>
      <c r="AP14" s="52"/>
      <c r="AQ14" s="53"/>
      <c r="AR14" s="54"/>
      <c r="AS14" s="54"/>
      <c r="AT14" s="54"/>
      <c r="AU14" s="53"/>
      <c r="AV14" s="52"/>
      <c r="AW14" s="54"/>
      <c r="AX14" s="54"/>
      <c r="AY14" s="53"/>
      <c r="AZ14" s="53"/>
      <c r="BA14" s="60"/>
    </row>
    <row r="15" spans="1:256" s="4" customFormat="1" ht="24" hidden="1" customHeight="1">
      <c r="A15" s="250"/>
      <c r="B15" s="25" t="s">
        <v>290</v>
      </c>
      <c r="C15" s="22"/>
      <c r="D15" s="23"/>
      <c r="E15" s="23"/>
      <c r="F15" s="24"/>
      <c r="G15" s="24"/>
      <c r="H15" s="24"/>
      <c r="I15" s="24"/>
      <c r="J15" s="24"/>
      <c r="K15" s="24"/>
      <c r="L15" s="24"/>
      <c r="M15" s="24"/>
      <c r="N15" s="22"/>
      <c r="O15" s="22"/>
      <c r="P15" s="24"/>
      <c r="Q15" s="42">
        <f t="shared" si="2"/>
        <v>0</v>
      </c>
      <c r="R15" s="43">
        <f t="shared" si="3"/>
        <v>0</v>
      </c>
      <c r="S15" s="44"/>
      <c r="T15" s="44"/>
      <c r="U15" s="45"/>
      <c r="V15" s="45"/>
      <c r="W15" s="45"/>
      <c r="X15" s="45"/>
      <c r="Y15" s="45"/>
      <c r="Z15" s="45"/>
      <c r="AA15" s="45"/>
      <c r="AB15" s="48">
        <f t="shared" si="4"/>
        <v>0</v>
      </c>
      <c r="AC15" s="48"/>
      <c r="AD15" s="48"/>
      <c r="AE15" s="48"/>
      <c r="AF15" s="48"/>
      <c r="AG15" s="48"/>
      <c r="AH15" s="44"/>
      <c r="AI15" s="44"/>
      <c r="AJ15" s="44"/>
      <c r="AK15" s="44"/>
      <c r="AL15" s="52"/>
      <c r="AM15" s="53"/>
      <c r="AN15" s="52"/>
      <c r="AO15" s="54"/>
      <c r="AP15" s="52"/>
      <c r="AQ15" s="53"/>
      <c r="AR15" s="54"/>
      <c r="AS15" s="54"/>
      <c r="AT15" s="54"/>
      <c r="AU15" s="53"/>
      <c r="AV15" s="52"/>
      <c r="AW15" s="54"/>
      <c r="AX15" s="54"/>
      <c r="AY15" s="53"/>
      <c r="AZ15" s="53"/>
      <c r="BA15" s="60"/>
    </row>
    <row r="16" spans="1:256" s="4" customFormat="1" ht="24" hidden="1" customHeight="1">
      <c r="A16" s="250"/>
      <c r="B16" s="25" t="s">
        <v>291</v>
      </c>
      <c r="C16" s="22"/>
      <c r="D16" s="23"/>
      <c r="E16" s="23"/>
      <c r="F16" s="24"/>
      <c r="G16" s="24"/>
      <c r="H16" s="24"/>
      <c r="I16" s="24"/>
      <c r="J16" s="24"/>
      <c r="K16" s="24"/>
      <c r="L16" s="24"/>
      <c r="M16" s="24"/>
      <c r="N16" s="22"/>
      <c r="O16" s="22"/>
      <c r="P16" s="24"/>
      <c r="Q16" s="42">
        <f t="shared" si="2"/>
        <v>43</v>
      </c>
      <c r="R16" s="43">
        <f t="shared" si="3"/>
        <v>0</v>
      </c>
      <c r="S16" s="44"/>
      <c r="T16" s="44"/>
      <c r="U16" s="45"/>
      <c r="V16" s="45"/>
      <c r="W16" s="45"/>
      <c r="X16" s="45"/>
      <c r="Y16" s="45"/>
      <c r="Z16" s="45"/>
      <c r="AA16" s="45"/>
      <c r="AB16" s="48">
        <f t="shared" si="4"/>
        <v>43</v>
      </c>
      <c r="AC16" s="48"/>
      <c r="AD16" s="48"/>
      <c r="AE16" s="48"/>
      <c r="AF16" s="48"/>
      <c r="AG16" s="48"/>
      <c r="AH16" s="44"/>
      <c r="AI16" s="44"/>
      <c r="AJ16" s="44"/>
      <c r="AK16" s="44"/>
      <c r="AL16" s="52"/>
      <c r="AM16" s="53"/>
      <c r="AN16" s="52"/>
      <c r="AO16" s="54"/>
      <c r="AP16" s="52">
        <v>43</v>
      </c>
      <c r="AQ16" s="53"/>
      <c r="AR16" s="54"/>
      <c r="AS16" s="54"/>
      <c r="AT16" s="54"/>
      <c r="AU16" s="53"/>
      <c r="AV16" s="52"/>
      <c r="AW16" s="54"/>
      <c r="AX16" s="54"/>
      <c r="AY16" s="53"/>
      <c r="AZ16" s="53"/>
      <c r="BA16" s="60"/>
    </row>
    <row r="17" spans="1:256" s="4" customFormat="1" ht="24" hidden="1" customHeight="1">
      <c r="A17" s="250"/>
      <c r="B17" s="25" t="s">
        <v>292</v>
      </c>
      <c r="C17" s="22"/>
      <c r="D17" s="23"/>
      <c r="E17" s="23"/>
      <c r="F17" s="24"/>
      <c r="G17" s="24"/>
      <c r="H17" s="24"/>
      <c r="I17" s="24"/>
      <c r="J17" s="24"/>
      <c r="K17" s="24"/>
      <c r="L17" s="24"/>
      <c r="M17" s="24"/>
      <c r="N17" s="22"/>
      <c r="O17" s="22"/>
      <c r="P17" s="24"/>
      <c r="Q17" s="42">
        <f t="shared" si="2"/>
        <v>3840</v>
      </c>
      <c r="R17" s="43">
        <f t="shared" si="3"/>
        <v>0</v>
      </c>
      <c r="S17" s="44"/>
      <c r="T17" s="44"/>
      <c r="U17" s="45"/>
      <c r="V17" s="45"/>
      <c r="W17" s="45"/>
      <c r="X17" s="45"/>
      <c r="Y17" s="45"/>
      <c r="Z17" s="45"/>
      <c r="AA17" s="45"/>
      <c r="AB17" s="48">
        <f t="shared" si="4"/>
        <v>3840</v>
      </c>
      <c r="AC17" s="48"/>
      <c r="AD17" s="48"/>
      <c r="AE17" s="48"/>
      <c r="AF17" s="48"/>
      <c r="AG17" s="48"/>
      <c r="AH17" s="44"/>
      <c r="AI17" s="44"/>
      <c r="AJ17" s="44"/>
      <c r="AK17" s="44"/>
      <c r="AL17" s="52"/>
      <c r="AM17" s="53"/>
      <c r="AN17" s="52"/>
      <c r="AO17" s="54"/>
      <c r="AP17" s="52"/>
      <c r="AQ17" s="53"/>
      <c r="AR17" s="54"/>
      <c r="AS17" s="54"/>
      <c r="AT17" s="54"/>
      <c r="AU17" s="53"/>
      <c r="AV17" s="52">
        <v>2840</v>
      </c>
      <c r="AW17" s="54">
        <v>1000</v>
      </c>
      <c r="AX17" s="54"/>
      <c r="AY17" s="53"/>
      <c r="AZ17" s="53"/>
      <c r="BA17" s="60"/>
    </row>
    <row r="18" spans="1:256" s="4" customFormat="1" ht="24" hidden="1" customHeight="1">
      <c r="A18" s="250"/>
      <c r="B18" s="25" t="s">
        <v>293</v>
      </c>
      <c r="C18" s="22"/>
      <c r="D18" s="23"/>
      <c r="E18" s="23"/>
      <c r="F18" s="24"/>
      <c r="G18" s="24"/>
      <c r="H18" s="24"/>
      <c r="I18" s="24"/>
      <c r="J18" s="24"/>
      <c r="K18" s="24"/>
      <c r="L18" s="24"/>
      <c r="M18" s="24"/>
      <c r="N18" s="22"/>
      <c r="O18" s="22"/>
      <c r="P18" s="24"/>
      <c r="Q18" s="42">
        <f t="shared" si="2"/>
        <v>0</v>
      </c>
      <c r="R18" s="43">
        <f t="shared" si="3"/>
        <v>0</v>
      </c>
      <c r="S18" s="44"/>
      <c r="T18" s="44"/>
      <c r="U18" s="45"/>
      <c r="V18" s="45"/>
      <c r="W18" s="45"/>
      <c r="X18" s="45"/>
      <c r="Y18" s="45"/>
      <c r="Z18" s="45"/>
      <c r="AA18" s="45"/>
      <c r="AB18" s="48">
        <f t="shared" si="4"/>
        <v>0</v>
      </c>
      <c r="AC18" s="48"/>
      <c r="AD18" s="48"/>
      <c r="AE18" s="48"/>
      <c r="AF18" s="48"/>
      <c r="AG18" s="48"/>
      <c r="AH18" s="44"/>
      <c r="AI18" s="44"/>
      <c r="AJ18" s="44"/>
      <c r="AK18" s="44"/>
      <c r="AL18" s="52"/>
      <c r="AM18" s="53"/>
      <c r="AN18" s="52"/>
      <c r="AO18" s="54"/>
      <c r="AP18" s="52"/>
      <c r="AQ18" s="53"/>
      <c r="AR18" s="54"/>
      <c r="AS18" s="54"/>
      <c r="AT18" s="54"/>
      <c r="AU18" s="53"/>
      <c r="AV18" s="52"/>
      <c r="AW18" s="54"/>
      <c r="AX18" s="54"/>
      <c r="AY18" s="53"/>
      <c r="AZ18" s="53"/>
      <c r="BA18" s="60"/>
    </row>
    <row r="19" spans="1:256" s="4" customFormat="1" ht="24" hidden="1" customHeight="1">
      <c r="A19" s="250"/>
      <c r="B19" s="25" t="s">
        <v>294</v>
      </c>
      <c r="C19" s="22"/>
      <c r="D19" s="23"/>
      <c r="E19" s="23"/>
      <c r="F19" s="24"/>
      <c r="G19" s="24"/>
      <c r="H19" s="24"/>
      <c r="I19" s="24"/>
      <c r="J19" s="24"/>
      <c r="K19" s="24"/>
      <c r="L19" s="24"/>
      <c r="M19" s="24"/>
      <c r="N19" s="22"/>
      <c r="O19" s="22"/>
      <c r="P19" s="24"/>
      <c r="Q19" s="42">
        <f t="shared" si="2"/>
        <v>0</v>
      </c>
      <c r="R19" s="43">
        <f t="shared" si="3"/>
        <v>0</v>
      </c>
      <c r="S19" s="44"/>
      <c r="T19" s="44"/>
      <c r="U19" s="45"/>
      <c r="V19" s="45"/>
      <c r="W19" s="45"/>
      <c r="X19" s="45"/>
      <c r="Y19" s="45"/>
      <c r="Z19" s="45"/>
      <c r="AA19" s="45"/>
      <c r="AB19" s="48">
        <f t="shared" si="4"/>
        <v>0</v>
      </c>
      <c r="AC19" s="48"/>
      <c r="AD19" s="48"/>
      <c r="AE19" s="48"/>
      <c r="AF19" s="48"/>
      <c r="AG19" s="48"/>
      <c r="AH19" s="44"/>
      <c r="AI19" s="44"/>
      <c r="AJ19" s="44"/>
      <c r="AK19" s="44"/>
      <c r="AL19" s="52"/>
      <c r="AM19" s="53"/>
      <c r="AN19" s="52"/>
      <c r="AO19" s="54"/>
      <c r="AP19" s="52"/>
      <c r="AQ19" s="53"/>
      <c r="AR19" s="54"/>
      <c r="AS19" s="54"/>
      <c r="AT19" s="54"/>
      <c r="AU19" s="53"/>
      <c r="AV19" s="52"/>
      <c r="AW19" s="54"/>
      <c r="AX19" s="54"/>
      <c r="AY19" s="53"/>
      <c r="AZ19" s="53"/>
      <c r="BA19" s="60"/>
    </row>
    <row r="20" spans="1:256" s="4" customFormat="1" ht="24" hidden="1" customHeight="1">
      <c r="A20" s="250"/>
      <c r="B20" s="25" t="s">
        <v>295</v>
      </c>
      <c r="C20" s="22"/>
      <c r="D20" s="23"/>
      <c r="E20" s="23"/>
      <c r="F20" s="24"/>
      <c r="G20" s="24"/>
      <c r="H20" s="24"/>
      <c r="I20" s="24"/>
      <c r="J20" s="24"/>
      <c r="K20" s="24"/>
      <c r="L20" s="24"/>
      <c r="M20" s="24"/>
      <c r="N20" s="22"/>
      <c r="O20" s="22"/>
      <c r="P20" s="24"/>
      <c r="Q20" s="42">
        <f t="shared" si="2"/>
        <v>0</v>
      </c>
      <c r="R20" s="43">
        <f t="shared" si="3"/>
        <v>0</v>
      </c>
      <c r="S20" s="44"/>
      <c r="T20" s="44"/>
      <c r="U20" s="45"/>
      <c r="V20" s="45"/>
      <c r="W20" s="45"/>
      <c r="X20" s="45"/>
      <c r="Y20" s="45"/>
      <c r="Z20" s="45"/>
      <c r="AA20" s="45"/>
      <c r="AB20" s="48">
        <f t="shared" si="4"/>
        <v>0</v>
      </c>
      <c r="AC20" s="48"/>
      <c r="AD20" s="48"/>
      <c r="AE20" s="48"/>
      <c r="AF20" s="48"/>
      <c r="AG20" s="48"/>
      <c r="AH20" s="44"/>
      <c r="AI20" s="44"/>
      <c r="AJ20" s="44"/>
      <c r="AK20" s="44"/>
      <c r="AL20" s="52"/>
      <c r="AM20" s="53"/>
      <c r="AN20" s="52"/>
      <c r="AO20" s="54"/>
      <c r="AP20" s="52"/>
      <c r="AQ20" s="53"/>
      <c r="AR20" s="54"/>
      <c r="AS20" s="54"/>
      <c r="AT20" s="54"/>
      <c r="AU20" s="53"/>
      <c r="AV20" s="52"/>
      <c r="AW20" s="54"/>
      <c r="AX20" s="54"/>
      <c r="AY20" s="53"/>
      <c r="AZ20" s="53"/>
      <c r="BA20" s="60"/>
    </row>
    <row r="21" spans="1:256" s="4" customFormat="1" ht="24" hidden="1" customHeight="1">
      <c r="A21" s="250"/>
      <c r="B21" s="25" t="s">
        <v>296</v>
      </c>
      <c r="C21" s="22"/>
      <c r="D21" s="23"/>
      <c r="E21" s="23"/>
      <c r="F21" s="24"/>
      <c r="G21" s="24"/>
      <c r="H21" s="24"/>
      <c r="I21" s="24"/>
      <c r="J21" s="24"/>
      <c r="K21" s="24"/>
      <c r="L21" s="24"/>
      <c r="M21" s="24"/>
      <c r="N21" s="22"/>
      <c r="O21" s="22"/>
      <c r="P21" s="24"/>
      <c r="Q21" s="42">
        <f t="shared" si="2"/>
        <v>62</v>
      </c>
      <c r="R21" s="43">
        <f t="shared" si="3"/>
        <v>0</v>
      </c>
      <c r="S21" s="44"/>
      <c r="T21" s="44"/>
      <c r="U21" s="45"/>
      <c r="V21" s="45"/>
      <c r="W21" s="45"/>
      <c r="X21" s="45"/>
      <c r="Y21" s="45"/>
      <c r="Z21" s="45"/>
      <c r="AA21" s="45"/>
      <c r="AB21" s="48">
        <f t="shared" si="4"/>
        <v>62</v>
      </c>
      <c r="AC21" s="48"/>
      <c r="AD21" s="48"/>
      <c r="AE21" s="48"/>
      <c r="AF21" s="48"/>
      <c r="AG21" s="48"/>
      <c r="AH21" s="44"/>
      <c r="AI21" s="44"/>
      <c r="AJ21" s="44">
        <v>62</v>
      </c>
      <c r="AK21" s="44"/>
      <c r="AL21" s="52"/>
      <c r="AM21" s="53"/>
      <c r="AN21" s="52"/>
      <c r="AO21" s="54"/>
      <c r="AP21" s="52"/>
      <c r="AQ21" s="53"/>
      <c r="AR21" s="54"/>
      <c r="AS21" s="54"/>
      <c r="AT21" s="54"/>
      <c r="AU21" s="53"/>
      <c r="AV21" s="52"/>
      <c r="AW21" s="54"/>
      <c r="AX21" s="54"/>
      <c r="AY21" s="53"/>
      <c r="AZ21" s="53"/>
      <c r="BA21" s="60"/>
    </row>
    <row r="22" spans="1:256" s="4" customFormat="1" ht="24" hidden="1" customHeight="1">
      <c r="A22" s="250"/>
      <c r="B22" s="25" t="s">
        <v>297</v>
      </c>
      <c r="C22" s="22"/>
      <c r="D22" s="23"/>
      <c r="E22" s="23"/>
      <c r="F22" s="24"/>
      <c r="G22" s="24"/>
      <c r="H22" s="24"/>
      <c r="I22" s="24"/>
      <c r="J22" s="24"/>
      <c r="K22" s="24"/>
      <c r="L22" s="24"/>
      <c r="M22" s="24"/>
      <c r="N22" s="22"/>
      <c r="O22" s="22"/>
      <c r="P22" s="24"/>
      <c r="Q22" s="42">
        <f t="shared" si="2"/>
        <v>24</v>
      </c>
      <c r="R22" s="43">
        <f t="shared" si="3"/>
        <v>0</v>
      </c>
      <c r="S22" s="44"/>
      <c r="T22" s="44"/>
      <c r="U22" s="45"/>
      <c r="V22" s="45"/>
      <c r="W22" s="45"/>
      <c r="X22" s="45"/>
      <c r="Y22" s="45"/>
      <c r="Z22" s="45"/>
      <c r="AA22" s="45"/>
      <c r="AB22" s="48">
        <f t="shared" si="4"/>
        <v>24</v>
      </c>
      <c r="AC22" s="48"/>
      <c r="AD22" s="48"/>
      <c r="AE22" s="48"/>
      <c r="AF22" s="48"/>
      <c r="AG22" s="48"/>
      <c r="AH22" s="44"/>
      <c r="AI22" s="44"/>
      <c r="AJ22" s="44">
        <v>24</v>
      </c>
      <c r="AK22" s="44"/>
      <c r="AL22" s="52"/>
      <c r="AM22" s="53"/>
      <c r="AN22" s="52"/>
      <c r="AO22" s="54"/>
      <c r="AP22" s="52"/>
      <c r="AQ22" s="53"/>
      <c r="AR22" s="54"/>
      <c r="AS22" s="54"/>
      <c r="AT22" s="54"/>
      <c r="AU22" s="53"/>
      <c r="AV22" s="52"/>
      <c r="AW22" s="54"/>
      <c r="AX22" s="54"/>
      <c r="AY22" s="53"/>
      <c r="AZ22" s="53"/>
      <c r="BA22" s="60"/>
    </row>
    <row r="23" spans="1:256" s="4" customFormat="1" ht="24" hidden="1" customHeight="1">
      <c r="A23" s="20" t="s">
        <v>298</v>
      </c>
      <c r="B23" s="26" t="s">
        <v>299</v>
      </c>
      <c r="C23" s="22"/>
      <c r="D23" s="23"/>
      <c r="E23" s="23"/>
      <c r="F23" s="24"/>
      <c r="G23" s="24"/>
      <c r="H23" s="24"/>
      <c r="I23" s="24"/>
      <c r="J23" s="24"/>
      <c r="K23" s="24"/>
      <c r="L23" s="24"/>
      <c r="M23" s="24"/>
      <c r="N23" s="22"/>
      <c r="O23" s="22"/>
      <c r="P23" s="24"/>
      <c r="Q23" s="42">
        <f t="shared" si="2"/>
        <v>0</v>
      </c>
      <c r="R23" s="43">
        <f t="shared" si="3"/>
        <v>0</v>
      </c>
      <c r="S23" s="44"/>
      <c r="T23" s="44"/>
      <c r="U23" s="45"/>
      <c r="V23" s="45"/>
      <c r="W23" s="45"/>
      <c r="X23" s="45"/>
      <c r="Y23" s="45"/>
      <c r="Z23" s="45"/>
      <c r="AA23" s="45"/>
      <c r="AB23" s="48">
        <f t="shared" si="4"/>
        <v>0</v>
      </c>
      <c r="AC23" s="48"/>
      <c r="AD23" s="48"/>
      <c r="AE23" s="48"/>
      <c r="AF23" s="48"/>
      <c r="AG23" s="48"/>
      <c r="AH23" s="44"/>
      <c r="AI23" s="44"/>
      <c r="AJ23" s="44"/>
      <c r="AK23" s="44"/>
      <c r="AL23" s="52"/>
      <c r="AM23" s="53"/>
      <c r="AN23" s="52"/>
      <c r="AO23" s="54"/>
      <c r="AP23" s="52"/>
      <c r="AQ23" s="53"/>
      <c r="AR23" s="54"/>
      <c r="AS23" s="54"/>
      <c r="AT23" s="54"/>
      <c r="AU23" s="53"/>
      <c r="AV23" s="52"/>
      <c r="AW23" s="54"/>
      <c r="AX23" s="54"/>
      <c r="AY23" s="53"/>
      <c r="AZ23" s="53"/>
      <c r="BA23" s="60"/>
    </row>
    <row r="24" spans="1:256" s="88" customFormat="1" ht="20.100000000000001" customHeight="1">
      <c r="A24" s="247" t="s">
        <v>300</v>
      </c>
      <c r="B24" s="248"/>
      <c r="C24" s="17"/>
      <c r="D24" s="18"/>
      <c r="E24" s="18"/>
      <c r="F24" s="19"/>
      <c r="G24" s="19"/>
      <c r="H24" s="19"/>
      <c r="I24" s="19"/>
      <c r="J24" s="19"/>
      <c r="K24" s="19"/>
      <c r="L24" s="19"/>
      <c r="M24" s="19"/>
      <c r="N24" s="17"/>
      <c r="O24" s="17"/>
      <c r="P24" s="34"/>
      <c r="Q24" s="43">
        <f t="shared" si="2"/>
        <v>6583.98</v>
      </c>
      <c r="R24" s="43"/>
      <c r="S24" s="40"/>
      <c r="T24" s="43"/>
      <c r="U24" s="43"/>
      <c r="V24" s="43"/>
      <c r="W24" s="43"/>
      <c r="X24" s="43"/>
      <c r="Y24" s="43"/>
      <c r="Z24" s="43"/>
      <c r="AA24" s="43"/>
      <c r="AB24" s="43">
        <f>AC24+AD24+AE24+AF24</f>
        <v>6583.98</v>
      </c>
      <c r="AC24" s="43">
        <f>SUBTOTAL(9,AH24,AI24,AJ24,AK24,AU24,AV24,AW24,AX24,AY24,AZ24,AT24)</f>
        <v>6014.98</v>
      </c>
      <c r="AD24" s="43">
        <f>SUBTOTAL(9,AL24)</f>
        <v>80</v>
      </c>
      <c r="AE24" s="43">
        <f>SUBTOTAL(9,AR24,AQ24,AP24,AO24,AN24,AM24)</f>
        <v>339</v>
      </c>
      <c r="AF24" s="93">
        <f>SUBTOTAL(9,AS24)</f>
        <v>150</v>
      </c>
      <c r="AG24" s="95"/>
      <c r="AH24" s="41">
        <f>AH25+AH30+AH31</f>
        <v>284.39999999999998</v>
      </c>
      <c r="AI24" s="41">
        <f>AI25+AI30+AI31</f>
        <v>1239</v>
      </c>
      <c r="AJ24" s="41">
        <f>AJ25+AJ30+AJ31</f>
        <v>91</v>
      </c>
      <c r="AK24" s="41">
        <f>AK25+AK30+AK31</f>
        <v>1028.8799999999999</v>
      </c>
      <c r="AL24" s="41">
        <f>AL25+AL30+AL31</f>
        <v>80</v>
      </c>
      <c r="AM24" s="51"/>
      <c r="AN24" s="55"/>
      <c r="AO24" s="51"/>
      <c r="AP24" s="41">
        <f>AP25+AP30+AP31</f>
        <v>339</v>
      </c>
      <c r="AQ24" s="51"/>
      <c r="AR24" s="51"/>
      <c r="AS24" s="51">
        <v>150</v>
      </c>
      <c r="AT24" s="51"/>
      <c r="AU24" s="41">
        <f>AU25+AU30+AU31</f>
        <v>195</v>
      </c>
      <c r="AV24" s="41">
        <f>AV25+AV30+AV31</f>
        <v>2926.7</v>
      </c>
      <c r="AW24" s="51"/>
      <c r="AX24" s="41">
        <f>AX25+AX30+AX31</f>
        <v>250</v>
      </c>
      <c r="AY24" s="51"/>
      <c r="AZ24" s="51"/>
      <c r="BA24" s="97"/>
      <c r="BB24" s="98"/>
      <c r="BC24" s="98"/>
      <c r="BD24" s="98"/>
      <c r="BE24" s="98"/>
      <c r="BF24" s="98"/>
      <c r="BG24" s="98"/>
      <c r="BH24" s="98"/>
      <c r="BI24" s="98"/>
      <c r="BJ24" s="98"/>
      <c r="BK24" s="98"/>
      <c r="BL24" s="98"/>
      <c r="BM24" s="98"/>
      <c r="BN24" s="98"/>
      <c r="BO24" s="98"/>
      <c r="BP24" s="98"/>
      <c r="BQ24" s="98"/>
      <c r="BR24" s="98"/>
      <c r="BS24" s="98"/>
      <c r="BT24" s="98"/>
      <c r="BU24" s="98"/>
      <c r="BV24" s="98"/>
      <c r="BW24" s="98"/>
      <c r="BX24" s="98"/>
      <c r="BY24" s="98"/>
      <c r="BZ24" s="98"/>
      <c r="CA24" s="98"/>
      <c r="CB24" s="98"/>
      <c r="CC24" s="98"/>
      <c r="CD24" s="98"/>
      <c r="CE24" s="98"/>
      <c r="CF24" s="98"/>
      <c r="CG24" s="98"/>
      <c r="CH24" s="98"/>
      <c r="CI24" s="98"/>
      <c r="CJ24" s="98"/>
      <c r="CK24" s="98"/>
      <c r="CL24" s="98"/>
      <c r="CM24" s="98"/>
      <c r="CN24" s="98"/>
      <c r="CO24" s="98"/>
      <c r="CP24" s="98"/>
      <c r="CQ24" s="98"/>
      <c r="CR24" s="98"/>
      <c r="CS24" s="98"/>
      <c r="CT24" s="98"/>
      <c r="CU24" s="98"/>
      <c r="CV24" s="98"/>
      <c r="CW24" s="98"/>
      <c r="CX24" s="98"/>
      <c r="CY24" s="98"/>
      <c r="CZ24" s="98"/>
      <c r="DA24" s="98"/>
      <c r="DB24" s="98"/>
      <c r="DC24" s="98"/>
      <c r="DD24" s="98"/>
      <c r="DE24" s="98"/>
      <c r="DF24" s="98"/>
      <c r="DG24" s="98"/>
      <c r="DH24" s="98"/>
      <c r="DI24" s="98"/>
      <c r="DJ24" s="98"/>
      <c r="DK24" s="98"/>
      <c r="DL24" s="98"/>
      <c r="DM24" s="98"/>
      <c r="DN24" s="98"/>
      <c r="DO24" s="98"/>
      <c r="DP24" s="98"/>
      <c r="DQ24" s="98"/>
      <c r="DR24" s="98"/>
      <c r="DS24" s="98"/>
      <c r="DT24" s="98"/>
      <c r="DU24" s="98"/>
      <c r="DV24" s="98"/>
      <c r="DW24" s="98"/>
      <c r="DX24" s="98"/>
      <c r="DY24" s="98"/>
      <c r="DZ24" s="98"/>
      <c r="EA24" s="98"/>
      <c r="EB24" s="98"/>
      <c r="EC24" s="98"/>
      <c r="ED24" s="98"/>
      <c r="EE24" s="98"/>
      <c r="EF24" s="98"/>
      <c r="EG24" s="98"/>
      <c r="EH24" s="98"/>
      <c r="EI24" s="98"/>
      <c r="EJ24" s="98"/>
      <c r="EK24" s="98"/>
      <c r="EL24" s="98"/>
      <c r="EM24" s="98"/>
      <c r="EN24" s="98"/>
      <c r="EO24" s="98"/>
      <c r="EP24" s="98"/>
      <c r="EQ24" s="98"/>
      <c r="ER24" s="98"/>
      <c r="ES24" s="98"/>
      <c r="ET24" s="98"/>
      <c r="EU24" s="98"/>
      <c r="EV24" s="98"/>
      <c r="EW24" s="98"/>
      <c r="EX24" s="98"/>
      <c r="EY24" s="98"/>
      <c r="EZ24" s="98"/>
      <c r="FA24" s="98"/>
      <c r="FB24" s="98"/>
      <c r="FC24" s="98"/>
      <c r="FD24" s="98"/>
      <c r="FE24" s="98"/>
      <c r="FF24" s="98"/>
      <c r="FG24" s="98"/>
      <c r="FH24" s="98"/>
      <c r="FI24" s="98"/>
      <c r="FJ24" s="98"/>
      <c r="FK24" s="98"/>
      <c r="FL24" s="98"/>
      <c r="FM24" s="98"/>
      <c r="FN24" s="98"/>
      <c r="FO24" s="98"/>
      <c r="FP24" s="98"/>
      <c r="FQ24" s="98"/>
      <c r="FR24" s="98"/>
      <c r="FS24" s="98"/>
      <c r="FT24" s="98"/>
      <c r="FU24" s="98"/>
      <c r="FV24" s="98"/>
      <c r="FW24" s="98"/>
      <c r="FX24" s="98"/>
      <c r="FY24" s="98"/>
      <c r="FZ24" s="98"/>
      <c r="GA24" s="98"/>
      <c r="GB24" s="98"/>
      <c r="GC24" s="98"/>
      <c r="GD24" s="98"/>
      <c r="GE24" s="98"/>
      <c r="GF24" s="98"/>
      <c r="GG24" s="98"/>
      <c r="GH24" s="98"/>
      <c r="GI24" s="98"/>
      <c r="GJ24" s="98"/>
      <c r="GK24" s="98"/>
      <c r="GL24" s="98"/>
      <c r="GM24" s="98"/>
      <c r="GN24" s="98"/>
      <c r="GO24" s="98"/>
      <c r="GP24" s="98"/>
      <c r="GQ24" s="98"/>
      <c r="GR24" s="98"/>
      <c r="GS24" s="98"/>
      <c r="GT24" s="98"/>
      <c r="GU24" s="98"/>
      <c r="GV24" s="98"/>
      <c r="GW24" s="98"/>
      <c r="GX24" s="98"/>
      <c r="GY24" s="98"/>
      <c r="GZ24" s="98"/>
      <c r="HA24" s="98"/>
      <c r="HB24" s="98"/>
      <c r="HC24" s="98"/>
      <c r="HD24" s="98"/>
      <c r="HE24" s="98"/>
      <c r="HF24" s="98"/>
      <c r="HG24" s="98"/>
      <c r="HH24" s="98"/>
      <c r="HI24" s="98"/>
      <c r="HJ24" s="98"/>
      <c r="HK24" s="98"/>
      <c r="HL24" s="98"/>
      <c r="HM24" s="98"/>
      <c r="HN24" s="98"/>
      <c r="HO24" s="98"/>
      <c r="HP24" s="98"/>
      <c r="HQ24" s="98"/>
      <c r="HR24" s="98"/>
      <c r="HS24" s="98"/>
      <c r="HT24" s="98"/>
      <c r="HU24" s="98"/>
      <c r="HV24" s="98"/>
      <c r="HW24" s="98"/>
      <c r="HX24" s="98"/>
      <c r="HY24" s="98"/>
      <c r="HZ24" s="98"/>
      <c r="IA24" s="98"/>
      <c r="IB24" s="98"/>
      <c r="IC24" s="98"/>
      <c r="ID24" s="98"/>
      <c r="IE24" s="98"/>
      <c r="IF24" s="98"/>
      <c r="IG24" s="98"/>
      <c r="IH24" s="98"/>
      <c r="II24" s="98"/>
      <c r="IJ24" s="98"/>
      <c r="IK24" s="98"/>
      <c r="IL24" s="98"/>
      <c r="IM24" s="98"/>
      <c r="IN24" s="98"/>
      <c r="IO24" s="98"/>
      <c r="IP24" s="98"/>
      <c r="IQ24" s="98"/>
      <c r="IR24" s="98"/>
      <c r="IS24" s="98"/>
      <c r="IT24" s="98"/>
      <c r="IU24" s="98"/>
      <c r="IV24" s="98"/>
    </row>
    <row r="25" spans="1:256" s="4" customFormat="1" ht="24" hidden="1" customHeight="1">
      <c r="A25" s="250" t="s">
        <v>282</v>
      </c>
      <c r="B25" s="21" t="s">
        <v>283</v>
      </c>
      <c r="C25" s="22"/>
      <c r="D25" s="23"/>
      <c r="E25" s="23"/>
      <c r="F25" s="24"/>
      <c r="G25" s="24"/>
      <c r="H25" s="24"/>
      <c r="I25" s="24"/>
      <c r="J25" s="24"/>
      <c r="K25" s="24"/>
      <c r="L25" s="24"/>
      <c r="M25" s="24"/>
      <c r="N25" s="22"/>
      <c r="O25" s="22"/>
      <c r="P25" s="24"/>
      <c r="Q25" s="42">
        <f t="shared" si="2"/>
        <v>1436.99</v>
      </c>
      <c r="R25" s="43">
        <f t="shared" si="3"/>
        <v>0</v>
      </c>
      <c r="S25" s="44"/>
      <c r="T25" s="44"/>
      <c r="U25" s="45"/>
      <c r="V25" s="45"/>
      <c r="W25" s="45"/>
      <c r="X25" s="45"/>
      <c r="Y25" s="45"/>
      <c r="Z25" s="45"/>
      <c r="AA25" s="45"/>
      <c r="AB25" s="48">
        <f t="shared" si="4"/>
        <v>1436.99</v>
      </c>
      <c r="AC25" s="48"/>
      <c r="AD25" s="48"/>
      <c r="AE25" s="48"/>
      <c r="AF25" s="48"/>
      <c r="AG25" s="48"/>
      <c r="AH25" s="44">
        <f>SUM(AH26:AH29)</f>
        <v>199.2</v>
      </c>
      <c r="AI25" s="44">
        <f>SUM(AI26:AI29)</f>
        <v>0</v>
      </c>
      <c r="AJ25" s="44">
        <f>SUM(AJ26:AJ29)</f>
        <v>51</v>
      </c>
      <c r="AK25" s="44">
        <f>SUM(AK26:AK29)</f>
        <v>647.79</v>
      </c>
      <c r="AL25" s="52"/>
      <c r="AM25" s="53"/>
      <c r="AN25" s="52"/>
      <c r="AO25" s="54"/>
      <c r="AP25" s="44">
        <f>SUM(AP26:AP29)</f>
        <v>339</v>
      </c>
      <c r="AQ25" s="53"/>
      <c r="AR25" s="54"/>
      <c r="AS25" s="54">
        <v>150</v>
      </c>
      <c r="AT25" s="54"/>
      <c r="AU25" s="53"/>
      <c r="AV25" s="52"/>
      <c r="AW25" s="54"/>
      <c r="AX25" s="44">
        <f>SUM(AX26:AX29)</f>
        <v>50</v>
      </c>
      <c r="AY25" s="53"/>
      <c r="AZ25" s="53"/>
      <c r="BA25" s="60"/>
    </row>
    <row r="26" spans="1:256" s="4" customFormat="1" ht="24" hidden="1" customHeight="1">
      <c r="A26" s="250"/>
      <c r="B26" s="21" t="s">
        <v>301</v>
      </c>
      <c r="C26" s="22"/>
      <c r="D26" s="23"/>
      <c r="E26" s="23"/>
      <c r="F26" s="24"/>
      <c r="G26" s="24"/>
      <c r="H26" s="24"/>
      <c r="I26" s="24"/>
      <c r="J26" s="24"/>
      <c r="K26" s="24"/>
      <c r="L26" s="24"/>
      <c r="M26" s="24"/>
      <c r="N26" s="22"/>
      <c r="O26" s="22"/>
      <c r="P26" s="24"/>
      <c r="Q26" s="42">
        <f t="shared" si="2"/>
        <v>568.77</v>
      </c>
      <c r="R26" s="43">
        <f t="shared" si="3"/>
        <v>0</v>
      </c>
      <c r="S26" s="44"/>
      <c r="T26" s="44"/>
      <c r="U26" s="45"/>
      <c r="V26" s="45"/>
      <c r="W26" s="45"/>
      <c r="X26" s="45"/>
      <c r="Y26" s="45"/>
      <c r="Z26" s="45"/>
      <c r="AA26" s="45"/>
      <c r="AB26" s="48">
        <f t="shared" si="4"/>
        <v>568.77</v>
      </c>
      <c r="AC26" s="48"/>
      <c r="AD26" s="48"/>
      <c r="AE26" s="48"/>
      <c r="AF26" s="48"/>
      <c r="AG26" s="48"/>
      <c r="AH26" s="44">
        <v>48</v>
      </c>
      <c r="AI26" s="44"/>
      <c r="AJ26" s="44"/>
      <c r="AK26" s="44">
        <v>181.77</v>
      </c>
      <c r="AL26" s="52"/>
      <c r="AM26" s="53"/>
      <c r="AN26" s="52"/>
      <c r="AO26" s="54"/>
      <c r="AP26" s="52">
        <v>339</v>
      </c>
      <c r="AQ26" s="53"/>
      <c r="AR26" s="54"/>
      <c r="AS26" s="54"/>
      <c r="AT26" s="54"/>
      <c r="AU26" s="53"/>
      <c r="AV26" s="52"/>
      <c r="AW26" s="54"/>
      <c r="AX26" s="54"/>
      <c r="AY26" s="53"/>
      <c r="AZ26" s="53"/>
      <c r="BA26" s="60"/>
    </row>
    <row r="27" spans="1:256" s="4" customFormat="1" ht="24" hidden="1" customHeight="1">
      <c r="A27" s="250"/>
      <c r="B27" s="21" t="s">
        <v>302</v>
      </c>
      <c r="C27" s="22"/>
      <c r="D27" s="23"/>
      <c r="E27" s="23"/>
      <c r="F27" s="24"/>
      <c r="G27" s="24"/>
      <c r="H27" s="24"/>
      <c r="I27" s="24"/>
      <c r="J27" s="24"/>
      <c r="K27" s="24"/>
      <c r="L27" s="24"/>
      <c r="M27" s="24"/>
      <c r="N27" s="22"/>
      <c r="O27" s="22"/>
      <c r="P27" s="24"/>
      <c r="Q27" s="42">
        <f t="shared" si="2"/>
        <v>210</v>
      </c>
      <c r="R27" s="43">
        <f t="shared" si="3"/>
        <v>0</v>
      </c>
      <c r="S27" s="44"/>
      <c r="T27" s="44"/>
      <c r="U27" s="45"/>
      <c r="V27" s="45"/>
      <c r="W27" s="45"/>
      <c r="X27" s="45"/>
      <c r="Y27" s="45"/>
      <c r="Z27" s="45"/>
      <c r="AA27" s="45"/>
      <c r="AB27" s="48">
        <f t="shared" si="4"/>
        <v>210</v>
      </c>
      <c r="AC27" s="48"/>
      <c r="AD27" s="48"/>
      <c r="AE27" s="48"/>
      <c r="AF27" s="48"/>
      <c r="AG27" s="48"/>
      <c r="AH27" s="44">
        <v>20.399999999999999</v>
      </c>
      <c r="AI27" s="44"/>
      <c r="AJ27" s="44">
        <v>51</v>
      </c>
      <c r="AK27" s="44">
        <v>138.6</v>
      </c>
      <c r="AL27" s="52"/>
      <c r="AM27" s="53"/>
      <c r="AN27" s="52"/>
      <c r="AO27" s="54"/>
      <c r="AP27" s="52"/>
      <c r="AQ27" s="53"/>
      <c r="AR27" s="54"/>
      <c r="AS27" s="54"/>
      <c r="AT27" s="54"/>
      <c r="AU27" s="53"/>
      <c r="AV27" s="52"/>
      <c r="AW27" s="54"/>
      <c r="AX27" s="54"/>
      <c r="AY27" s="53"/>
      <c r="AZ27" s="53"/>
      <c r="BA27" s="60"/>
    </row>
    <row r="28" spans="1:256" s="4" customFormat="1" ht="24" hidden="1" customHeight="1">
      <c r="A28" s="250"/>
      <c r="B28" s="21" t="s">
        <v>303</v>
      </c>
      <c r="C28" s="22"/>
      <c r="D28" s="23"/>
      <c r="E28" s="23"/>
      <c r="F28" s="24"/>
      <c r="G28" s="24"/>
      <c r="H28" s="24"/>
      <c r="I28" s="24"/>
      <c r="J28" s="24"/>
      <c r="K28" s="24"/>
      <c r="L28" s="24"/>
      <c r="M28" s="24"/>
      <c r="N28" s="22"/>
      <c r="O28" s="22"/>
      <c r="P28" s="24"/>
      <c r="Q28" s="42">
        <f t="shared" si="2"/>
        <v>226.32</v>
      </c>
      <c r="R28" s="43">
        <f t="shared" si="3"/>
        <v>0</v>
      </c>
      <c r="S28" s="44"/>
      <c r="T28" s="44"/>
      <c r="U28" s="45"/>
      <c r="V28" s="45"/>
      <c r="W28" s="45"/>
      <c r="X28" s="45"/>
      <c r="Y28" s="45"/>
      <c r="Z28" s="45"/>
      <c r="AA28" s="45"/>
      <c r="AB28" s="48">
        <f t="shared" si="4"/>
        <v>226.32</v>
      </c>
      <c r="AC28" s="48"/>
      <c r="AD28" s="48"/>
      <c r="AE28" s="48"/>
      <c r="AF28" s="48"/>
      <c r="AG28" s="48"/>
      <c r="AH28" s="44">
        <v>94.799999999999983</v>
      </c>
      <c r="AI28" s="44"/>
      <c r="AJ28" s="44"/>
      <c r="AK28" s="44">
        <v>131.52000000000001</v>
      </c>
      <c r="AL28" s="52"/>
      <c r="AM28" s="53"/>
      <c r="AN28" s="52"/>
      <c r="AO28" s="54"/>
      <c r="AP28" s="52"/>
      <c r="AQ28" s="53"/>
      <c r="AR28" s="54"/>
      <c r="AS28" s="54"/>
      <c r="AT28" s="54"/>
      <c r="AU28" s="53"/>
      <c r="AV28" s="52"/>
      <c r="AW28" s="54"/>
      <c r="AX28" s="54"/>
      <c r="AY28" s="53"/>
      <c r="AZ28" s="53"/>
      <c r="BA28" s="60"/>
    </row>
    <row r="29" spans="1:256" s="4" customFormat="1" ht="24" hidden="1" customHeight="1">
      <c r="A29" s="250"/>
      <c r="B29" s="21" t="s">
        <v>304</v>
      </c>
      <c r="C29" s="22"/>
      <c r="D29" s="23"/>
      <c r="E29" s="23"/>
      <c r="F29" s="24"/>
      <c r="G29" s="24"/>
      <c r="H29" s="24"/>
      <c r="I29" s="24"/>
      <c r="J29" s="24"/>
      <c r="K29" s="24"/>
      <c r="L29" s="24"/>
      <c r="M29" s="24"/>
      <c r="N29" s="22"/>
      <c r="O29" s="22"/>
      <c r="P29" s="24"/>
      <c r="Q29" s="42">
        <f t="shared" si="2"/>
        <v>281.89999999999998</v>
      </c>
      <c r="R29" s="43">
        <f t="shared" si="3"/>
        <v>0</v>
      </c>
      <c r="S29" s="44"/>
      <c r="T29" s="44"/>
      <c r="U29" s="45"/>
      <c r="V29" s="45"/>
      <c r="W29" s="45"/>
      <c r="X29" s="45"/>
      <c r="Y29" s="45"/>
      <c r="Z29" s="45"/>
      <c r="AA29" s="45"/>
      <c r="AB29" s="48">
        <f t="shared" si="4"/>
        <v>281.89999999999998</v>
      </c>
      <c r="AC29" s="48"/>
      <c r="AD29" s="48"/>
      <c r="AE29" s="48"/>
      <c r="AF29" s="48"/>
      <c r="AG29" s="48"/>
      <c r="AH29" s="44">
        <v>36</v>
      </c>
      <c r="AI29" s="44"/>
      <c r="AJ29" s="44"/>
      <c r="AK29" s="44">
        <v>195.9</v>
      </c>
      <c r="AL29" s="52"/>
      <c r="AM29" s="53"/>
      <c r="AN29" s="52"/>
      <c r="AO29" s="54"/>
      <c r="AP29" s="52"/>
      <c r="AQ29" s="53"/>
      <c r="AR29" s="54"/>
      <c r="AS29" s="54"/>
      <c r="AT29" s="54"/>
      <c r="AU29" s="53"/>
      <c r="AV29" s="52"/>
      <c r="AW29" s="54"/>
      <c r="AX29" s="54">
        <v>50</v>
      </c>
      <c r="AY29" s="53"/>
      <c r="AZ29" s="53"/>
      <c r="BA29" s="60"/>
    </row>
    <row r="30" spans="1:256" s="4" customFormat="1" ht="24" hidden="1" customHeight="1">
      <c r="A30" s="250" t="s">
        <v>298</v>
      </c>
      <c r="B30" s="27" t="s">
        <v>305</v>
      </c>
      <c r="C30" s="22"/>
      <c r="D30" s="23"/>
      <c r="E30" s="23"/>
      <c r="F30" s="24"/>
      <c r="G30" s="24"/>
      <c r="H30" s="24"/>
      <c r="I30" s="24"/>
      <c r="J30" s="24"/>
      <c r="K30" s="24"/>
      <c r="L30" s="24"/>
      <c r="M30" s="24"/>
      <c r="N30" s="22"/>
      <c r="O30" s="22"/>
      <c r="P30" s="24"/>
      <c r="Q30" s="42">
        <f t="shared" si="2"/>
        <v>1168.49</v>
      </c>
      <c r="R30" s="43">
        <f t="shared" si="3"/>
        <v>0</v>
      </c>
      <c r="S30" s="44"/>
      <c r="T30" s="44"/>
      <c r="U30" s="45"/>
      <c r="V30" s="45"/>
      <c r="W30" s="45"/>
      <c r="X30" s="45"/>
      <c r="Y30" s="45"/>
      <c r="Z30" s="45"/>
      <c r="AA30" s="45"/>
      <c r="AB30" s="48">
        <f t="shared" si="4"/>
        <v>1168.49</v>
      </c>
      <c r="AC30" s="48"/>
      <c r="AD30" s="48"/>
      <c r="AE30" s="48"/>
      <c r="AF30" s="48"/>
      <c r="AG30" s="48"/>
      <c r="AH30" s="44"/>
      <c r="AI30" s="44">
        <v>633</v>
      </c>
      <c r="AJ30" s="44">
        <v>40</v>
      </c>
      <c r="AK30" s="44">
        <v>200.49</v>
      </c>
      <c r="AL30" s="52"/>
      <c r="AM30" s="53"/>
      <c r="AN30" s="52"/>
      <c r="AO30" s="54"/>
      <c r="AP30" s="52"/>
      <c r="AQ30" s="53"/>
      <c r="AR30" s="54"/>
      <c r="AS30" s="54"/>
      <c r="AT30" s="54"/>
      <c r="AU30" s="44">
        <v>195</v>
      </c>
      <c r="AV30" s="52"/>
      <c r="AW30" s="54"/>
      <c r="AX30" s="54">
        <v>100</v>
      </c>
      <c r="AY30" s="53"/>
      <c r="AZ30" s="53"/>
      <c r="BA30" s="60"/>
    </row>
    <row r="31" spans="1:256" s="4" customFormat="1" ht="24" hidden="1" customHeight="1">
      <c r="A31" s="250"/>
      <c r="B31" s="27" t="s">
        <v>306</v>
      </c>
      <c r="C31" s="22"/>
      <c r="D31" s="23"/>
      <c r="E31" s="23"/>
      <c r="F31" s="24"/>
      <c r="G31" s="24"/>
      <c r="H31" s="24"/>
      <c r="I31" s="24"/>
      <c r="J31" s="24"/>
      <c r="K31" s="24"/>
      <c r="L31" s="24"/>
      <c r="M31" s="24"/>
      <c r="N31" s="22"/>
      <c r="O31" s="22"/>
      <c r="P31" s="24"/>
      <c r="Q31" s="42">
        <f t="shared" si="2"/>
        <v>3978.5</v>
      </c>
      <c r="R31" s="43">
        <f t="shared" si="3"/>
        <v>0</v>
      </c>
      <c r="S31" s="44"/>
      <c r="T31" s="44"/>
      <c r="U31" s="45"/>
      <c r="V31" s="45"/>
      <c r="W31" s="45"/>
      <c r="X31" s="45"/>
      <c r="Y31" s="45"/>
      <c r="Z31" s="45"/>
      <c r="AA31" s="45"/>
      <c r="AB31" s="48">
        <f t="shared" si="4"/>
        <v>3978.5</v>
      </c>
      <c r="AC31" s="48"/>
      <c r="AD31" s="48"/>
      <c r="AE31" s="48"/>
      <c r="AF31" s="48"/>
      <c r="AG31" s="48"/>
      <c r="AH31" s="44">
        <v>85.200000000000017</v>
      </c>
      <c r="AI31" s="44">
        <v>606</v>
      </c>
      <c r="AJ31" s="44"/>
      <c r="AK31" s="44">
        <v>180.59999999999997</v>
      </c>
      <c r="AL31" s="52">
        <v>80</v>
      </c>
      <c r="AM31" s="53"/>
      <c r="AN31" s="52"/>
      <c r="AO31" s="54"/>
      <c r="AP31" s="52"/>
      <c r="AQ31" s="53"/>
      <c r="AR31" s="54"/>
      <c r="AS31" s="54"/>
      <c r="AT31" s="54"/>
      <c r="AU31" s="53"/>
      <c r="AV31" s="52">
        <v>2926.7</v>
      </c>
      <c r="AW31" s="54"/>
      <c r="AX31" s="54">
        <v>100</v>
      </c>
      <c r="AY31" s="53"/>
      <c r="AZ31" s="53"/>
      <c r="BA31" s="60"/>
    </row>
    <row r="32" spans="1:256" s="88" customFormat="1" ht="20.100000000000001" customHeight="1">
      <c r="A32" s="247" t="s">
        <v>307</v>
      </c>
      <c r="B32" s="248"/>
      <c r="C32" s="28"/>
      <c r="D32" s="29"/>
      <c r="E32" s="29"/>
      <c r="F32" s="30"/>
      <c r="G32" s="30"/>
      <c r="H32" s="30"/>
      <c r="I32" s="30"/>
      <c r="J32" s="30"/>
      <c r="K32" s="30"/>
      <c r="L32" s="30"/>
      <c r="M32" s="30"/>
      <c r="N32" s="28"/>
      <c r="O32" s="28"/>
      <c r="P32" s="35"/>
      <c r="Q32" s="43">
        <f t="shared" si="2"/>
        <v>4529.7</v>
      </c>
      <c r="R32" s="43"/>
      <c r="S32" s="46"/>
      <c r="T32" s="44"/>
      <c r="U32" s="44"/>
      <c r="V32" s="44"/>
      <c r="W32" s="44"/>
      <c r="X32" s="44"/>
      <c r="Y32" s="44"/>
      <c r="Z32" s="44"/>
      <c r="AA32" s="44"/>
      <c r="AB32" s="43">
        <f>AC32+AD32+AE32+AF32</f>
        <v>4529.7</v>
      </c>
      <c r="AC32" s="43">
        <f>SUBTOTAL(9,AH32,AI32,AJ32,AK32,AU32,AV32,AW32,AX32,AY32,AZ32,AT32)</f>
        <v>1294.2</v>
      </c>
      <c r="AD32" s="43">
        <f>SUBTOTAL(9,AL32)</f>
        <v>2059</v>
      </c>
      <c r="AE32" s="43">
        <f>SUBTOTAL(9,AR32,AQ32,AP32,AO32,AN32,AM32)</f>
        <v>1086.5</v>
      </c>
      <c r="AF32" s="93">
        <f>SUBTOTAL(9,AS32)</f>
        <v>90</v>
      </c>
      <c r="AG32" s="95"/>
      <c r="AH32" s="41">
        <f>AH33+AH37+AH38</f>
        <v>558</v>
      </c>
      <c r="AI32" s="41">
        <f>AI33+AI37+AI38</f>
        <v>84</v>
      </c>
      <c r="AJ32" s="47"/>
      <c r="AK32" s="41">
        <f>AK33+AK37+AK38</f>
        <v>352.20000000000005</v>
      </c>
      <c r="AL32" s="41">
        <f>AL33+AL37+AL38</f>
        <v>2059</v>
      </c>
      <c r="AM32" s="51"/>
      <c r="AN32" s="41">
        <f>AN33+AN37+AN38</f>
        <v>329</v>
      </c>
      <c r="AO32" s="51">
        <v>114</v>
      </c>
      <c r="AP32" s="41">
        <f>AP33+AP37+AP38</f>
        <v>576</v>
      </c>
      <c r="AQ32" s="51"/>
      <c r="AR32" s="51">
        <v>67.5</v>
      </c>
      <c r="AS32" s="51">
        <v>90</v>
      </c>
      <c r="AT32" s="51"/>
      <c r="AU32" s="51"/>
      <c r="AV32" s="55"/>
      <c r="AW32" s="51"/>
      <c r="AX32" s="41">
        <f>AX33+AX37+AX38</f>
        <v>300</v>
      </c>
      <c r="AY32" s="51"/>
      <c r="AZ32" s="51"/>
      <c r="BA32" s="97"/>
      <c r="BB32" s="98"/>
      <c r="BC32" s="98"/>
      <c r="BD32" s="98"/>
      <c r="BE32" s="98"/>
      <c r="BF32" s="98"/>
      <c r="BG32" s="98"/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/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/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98"/>
      <c r="DM32" s="98"/>
      <c r="DN32" s="98"/>
      <c r="DO32" s="98"/>
      <c r="DP32" s="99"/>
      <c r="DQ32" s="99"/>
      <c r="DR32" s="99"/>
      <c r="DS32" s="99"/>
      <c r="DT32" s="99"/>
      <c r="DU32" s="99"/>
      <c r="DV32" s="99"/>
      <c r="DW32" s="99"/>
      <c r="DX32" s="99"/>
      <c r="DY32" s="99"/>
      <c r="DZ32" s="99"/>
      <c r="EA32" s="99"/>
      <c r="EB32" s="99"/>
      <c r="EC32" s="99"/>
      <c r="ED32" s="99"/>
      <c r="EE32" s="99"/>
      <c r="EF32" s="99"/>
      <c r="EG32" s="99"/>
      <c r="EH32" s="99"/>
      <c r="EI32" s="99"/>
      <c r="EJ32" s="99"/>
      <c r="EK32" s="99"/>
      <c r="EL32" s="99"/>
      <c r="EM32" s="99"/>
      <c r="EN32" s="99"/>
      <c r="EO32" s="99"/>
      <c r="EP32" s="99"/>
      <c r="EQ32" s="99"/>
      <c r="ER32" s="99"/>
      <c r="ES32" s="99"/>
      <c r="ET32" s="99"/>
      <c r="EU32" s="99"/>
      <c r="EV32" s="99"/>
      <c r="EW32" s="99"/>
      <c r="EX32" s="99"/>
      <c r="EY32" s="99"/>
      <c r="EZ32" s="99"/>
      <c r="FA32" s="99"/>
      <c r="FB32" s="99"/>
      <c r="FC32" s="99"/>
      <c r="FD32" s="99"/>
      <c r="FE32" s="99"/>
      <c r="FF32" s="99"/>
      <c r="FG32" s="99"/>
      <c r="FH32" s="99"/>
      <c r="FI32" s="99"/>
      <c r="FJ32" s="99"/>
      <c r="FK32" s="99"/>
      <c r="FL32" s="99"/>
      <c r="FM32" s="99"/>
      <c r="FN32" s="99"/>
      <c r="FO32" s="99"/>
      <c r="FP32" s="99"/>
      <c r="FQ32" s="99"/>
      <c r="FR32" s="99"/>
      <c r="FS32" s="99"/>
      <c r="FT32" s="99"/>
      <c r="FU32" s="99"/>
      <c r="FV32" s="99"/>
      <c r="FW32" s="99"/>
      <c r="FX32" s="99"/>
      <c r="FY32" s="99"/>
      <c r="FZ32" s="99"/>
      <c r="GA32" s="99"/>
      <c r="GB32" s="99"/>
      <c r="GC32" s="99"/>
      <c r="GD32" s="99"/>
      <c r="GE32" s="99"/>
      <c r="GF32" s="99"/>
      <c r="GG32" s="99"/>
      <c r="GH32" s="99"/>
      <c r="GI32" s="99"/>
      <c r="GJ32" s="99"/>
      <c r="GK32" s="99"/>
      <c r="GL32" s="99"/>
      <c r="GM32" s="99"/>
      <c r="GN32" s="99"/>
      <c r="GO32" s="99"/>
      <c r="GP32" s="99"/>
      <c r="GQ32" s="99"/>
      <c r="GR32" s="99"/>
      <c r="GS32" s="99"/>
      <c r="GT32" s="99"/>
      <c r="GU32" s="99"/>
      <c r="GV32" s="99"/>
      <c r="GW32" s="99"/>
      <c r="GX32" s="99"/>
      <c r="GY32" s="99"/>
      <c r="GZ32" s="99"/>
      <c r="HA32" s="98"/>
      <c r="HB32" s="98"/>
      <c r="HC32" s="98"/>
      <c r="HD32" s="98"/>
      <c r="HE32" s="98"/>
      <c r="HF32" s="98"/>
      <c r="HG32" s="98"/>
      <c r="HH32" s="98"/>
      <c r="HI32" s="98"/>
      <c r="HJ32" s="98"/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98"/>
      <c r="ID32" s="98"/>
      <c r="IE32" s="98"/>
      <c r="IF32" s="98"/>
      <c r="IG32" s="98"/>
      <c r="IH32" s="98"/>
      <c r="II32" s="98"/>
      <c r="IJ32" s="98"/>
      <c r="IK32" s="98"/>
      <c r="IL32" s="98"/>
      <c r="IM32" s="98"/>
      <c r="IN32" s="98"/>
      <c r="IO32" s="98"/>
      <c r="IP32" s="98"/>
      <c r="IQ32" s="98"/>
      <c r="IR32" s="98"/>
      <c r="IS32" s="98"/>
      <c r="IT32" s="98"/>
      <c r="IU32" s="98"/>
      <c r="IV32" s="98"/>
    </row>
    <row r="33" spans="1:256" s="4" customFormat="1" ht="24" hidden="1" customHeight="1">
      <c r="A33" s="250" t="s">
        <v>282</v>
      </c>
      <c r="B33" s="21" t="s">
        <v>283</v>
      </c>
      <c r="C33" s="22"/>
      <c r="D33" s="23"/>
      <c r="E33" s="23"/>
      <c r="F33" s="24"/>
      <c r="G33" s="24"/>
      <c r="H33" s="24"/>
      <c r="I33" s="24"/>
      <c r="J33" s="24"/>
      <c r="K33" s="24"/>
      <c r="L33" s="24"/>
      <c r="M33" s="24"/>
      <c r="N33" s="22"/>
      <c r="O33" s="22"/>
      <c r="P33" s="24"/>
      <c r="Q33" s="42">
        <f t="shared" si="2"/>
        <v>1384.1</v>
      </c>
      <c r="R33" s="43">
        <f t="shared" si="3"/>
        <v>0</v>
      </c>
      <c r="S33" s="44"/>
      <c r="T33" s="44"/>
      <c r="U33" s="45"/>
      <c r="V33" s="45"/>
      <c r="W33" s="45"/>
      <c r="X33" s="45"/>
      <c r="Y33" s="45"/>
      <c r="Z33" s="45"/>
      <c r="AA33" s="45"/>
      <c r="AB33" s="48">
        <f t="shared" si="4"/>
        <v>1384.1</v>
      </c>
      <c r="AC33" s="48"/>
      <c r="AD33" s="48"/>
      <c r="AE33" s="48"/>
      <c r="AF33" s="48"/>
      <c r="AG33" s="48"/>
      <c r="AH33" s="44">
        <f>SUM(AH34:AH36)</f>
        <v>558</v>
      </c>
      <c r="AI33" s="44">
        <f>SUM(AI34:AI36)</f>
        <v>84</v>
      </c>
      <c r="AJ33" s="44"/>
      <c r="AK33" s="44">
        <f>SUM(AK34:AK36)</f>
        <v>171.60000000000002</v>
      </c>
      <c r="AL33" s="52"/>
      <c r="AM33" s="53"/>
      <c r="AN33" s="44">
        <f>SUM(AN34:AN36)</f>
        <v>249</v>
      </c>
      <c r="AO33" s="52">
        <v>114</v>
      </c>
      <c r="AP33" s="52"/>
      <c r="AQ33" s="53"/>
      <c r="AR33" s="54">
        <v>67.5</v>
      </c>
      <c r="AS33" s="54">
        <v>90</v>
      </c>
      <c r="AT33" s="54"/>
      <c r="AU33" s="53"/>
      <c r="AV33" s="52"/>
      <c r="AW33" s="54"/>
      <c r="AX33" s="44">
        <f>SUM(AX34:AX36)</f>
        <v>50</v>
      </c>
      <c r="AY33" s="53"/>
      <c r="AZ33" s="53"/>
      <c r="BA33" s="60"/>
    </row>
    <row r="34" spans="1:256" s="4" customFormat="1" ht="24" hidden="1" customHeight="1">
      <c r="A34" s="250"/>
      <c r="B34" s="31" t="s">
        <v>308</v>
      </c>
      <c r="C34" s="22"/>
      <c r="D34" s="23"/>
      <c r="E34" s="23"/>
      <c r="F34" s="24"/>
      <c r="G34" s="24"/>
      <c r="H34" s="24"/>
      <c r="I34" s="24"/>
      <c r="J34" s="24"/>
      <c r="K34" s="24"/>
      <c r="L34" s="24"/>
      <c r="M34" s="24"/>
      <c r="N34" s="22"/>
      <c r="O34" s="22"/>
      <c r="P34" s="24"/>
      <c r="Q34" s="42">
        <f t="shared" si="2"/>
        <v>0</v>
      </c>
      <c r="R34" s="43">
        <f t="shared" si="3"/>
        <v>0</v>
      </c>
      <c r="S34" s="44"/>
      <c r="T34" s="44"/>
      <c r="U34" s="45"/>
      <c r="V34" s="45"/>
      <c r="W34" s="45"/>
      <c r="X34" s="45"/>
      <c r="Y34" s="45"/>
      <c r="Z34" s="45"/>
      <c r="AA34" s="45"/>
      <c r="AB34" s="48">
        <f t="shared" si="4"/>
        <v>0</v>
      </c>
      <c r="AC34" s="48"/>
      <c r="AD34" s="48"/>
      <c r="AE34" s="48"/>
      <c r="AF34" s="48"/>
      <c r="AG34" s="48"/>
      <c r="AH34" s="44"/>
      <c r="AI34" s="44"/>
      <c r="AJ34" s="44"/>
      <c r="AK34" s="44"/>
      <c r="AL34" s="52"/>
      <c r="AM34" s="53"/>
      <c r="AN34" s="52"/>
      <c r="AO34" s="54"/>
      <c r="AP34" s="52"/>
      <c r="AQ34" s="53"/>
      <c r="AR34" s="54"/>
      <c r="AS34" s="54"/>
      <c r="AT34" s="54"/>
      <c r="AU34" s="53"/>
      <c r="AV34" s="52"/>
      <c r="AW34" s="54"/>
      <c r="AX34" s="54"/>
      <c r="AY34" s="53"/>
      <c r="AZ34" s="53"/>
      <c r="BA34" s="60"/>
    </row>
    <row r="35" spans="1:256" s="4" customFormat="1" ht="24" hidden="1" customHeight="1">
      <c r="A35" s="250"/>
      <c r="B35" s="31" t="s">
        <v>309</v>
      </c>
      <c r="C35" s="22"/>
      <c r="D35" s="23"/>
      <c r="E35" s="23"/>
      <c r="F35" s="24"/>
      <c r="G35" s="24"/>
      <c r="H35" s="24"/>
      <c r="I35" s="24"/>
      <c r="J35" s="24"/>
      <c r="K35" s="24"/>
      <c r="L35" s="24"/>
      <c r="M35" s="24"/>
      <c r="N35" s="22"/>
      <c r="O35" s="22"/>
      <c r="P35" s="24"/>
      <c r="Q35" s="42">
        <f t="shared" si="2"/>
        <v>2</v>
      </c>
      <c r="R35" s="43">
        <f t="shared" si="3"/>
        <v>0</v>
      </c>
      <c r="S35" s="44"/>
      <c r="T35" s="44"/>
      <c r="U35" s="45"/>
      <c r="V35" s="45"/>
      <c r="W35" s="45"/>
      <c r="X35" s="45"/>
      <c r="Y35" s="45"/>
      <c r="Z35" s="45"/>
      <c r="AA35" s="45"/>
      <c r="AB35" s="48">
        <f t="shared" si="4"/>
        <v>2</v>
      </c>
      <c r="AC35" s="48"/>
      <c r="AD35" s="48"/>
      <c r="AE35" s="48"/>
      <c r="AF35" s="48"/>
      <c r="AG35" s="48"/>
      <c r="AH35" s="44"/>
      <c r="AI35" s="44"/>
      <c r="AJ35" s="44"/>
      <c r="AK35" s="44"/>
      <c r="AL35" s="52"/>
      <c r="AM35" s="53"/>
      <c r="AN35" s="52">
        <v>2</v>
      </c>
      <c r="AO35" s="54"/>
      <c r="AP35" s="52"/>
      <c r="AQ35" s="53"/>
      <c r="AR35" s="54"/>
      <c r="AS35" s="54"/>
      <c r="AT35" s="54"/>
      <c r="AU35" s="53"/>
      <c r="AV35" s="52"/>
      <c r="AW35" s="54"/>
      <c r="AX35" s="54"/>
      <c r="AY35" s="53"/>
      <c r="AZ35" s="53"/>
      <c r="BA35" s="60"/>
    </row>
    <row r="36" spans="1:256" s="4" customFormat="1" ht="24" hidden="1" customHeight="1">
      <c r="A36" s="250"/>
      <c r="B36" s="31" t="s">
        <v>310</v>
      </c>
      <c r="C36" s="22"/>
      <c r="D36" s="23"/>
      <c r="E36" s="23"/>
      <c r="F36" s="24"/>
      <c r="G36" s="24"/>
      <c r="H36" s="24"/>
      <c r="I36" s="24"/>
      <c r="J36" s="24"/>
      <c r="K36" s="24"/>
      <c r="L36" s="24"/>
      <c r="M36" s="24"/>
      <c r="N36" s="22"/>
      <c r="O36" s="22"/>
      <c r="P36" s="24"/>
      <c r="Q36" s="42">
        <f t="shared" si="2"/>
        <v>1110.5999999999999</v>
      </c>
      <c r="R36" s="43">
        <f t="shared" si="3"/>
        <v>0</v>
      </c>
      <c r="S36" s="44"/>
      <c r="T36" s="44"/>
      <c r="U36" s="45"/>
      <c r="V36" s="45"/>
      <c r="W36" s="45"/>
      <c r="X36" s="45"/>
      <c r="Y36" s="45"/>
      <c r="Z36" s="45"/>
      <c r="AA36" s="45"/>
      <c r="AB36" s="48">
        <f t="shared" si="4"/>
        <v>1110.5999999999999</v>
      </c>
      <c r="AC36" s="48"/>
      <c r="AD36" s="48"/>
      <c r="AE36" s="48"/>
      <c r="AF36" s="48"/>
      <c r="AG36" s="48"/>
      <c r="AH36" s="44">
        <v>558</v>
      </c>
      <c r="AI36" s="44">
        <v>84</v>
      </c>
      <c r="AJ36" s="44"/>
      <c r="AK36" s="44">
        <v>171.60000000000002</v>
      </c>
      <c r="AL36" s="52"/>
      <c r="AM36" s="53"/>
      <c r="AN36" s="52">
        <v>247</v>
      </c>
      <c r="AO36" s="54"/>
      <c r="AP36" s="52"/>
      <c r="AQ36" s="53"/>
      <c r="AR36" s="54"/>
      <c r="AS36" s="54"/>
      <c r="AT36" s="54"/>
      <c r="AU36" s="53"/>
      <c r="AV36" s="52"/>
      <c r="AW36" s="54"/>
      <c r="AX36" s="54">
        <v>50</v>
      </c>
      <c r="AY36" s="53"/>
      <c r="AZ36" s="53"/>
      <c r="BA36" s="60"/>
    </row>
    <row r="37" spans="1:256" s="4" customFormat="1" ht="24" hidden="1" customHeight="1">
      <c r="A37" s="250" t="s">
        <v>298</v>
      </c>
      <c r="B37" s="26" t="s">
        <v>311</v>
      </c>
      <c r="C37" s="22"/>
      <c r="D37" s="23"/>
      <c r="E37" s="23"/>
      <c r="F37" s="24"/>
      <c r="G37" s="24"/>
      <c r="H37" s="24"/>
      <c r="I37" s="24"/>
      <c r="J37" s="24"/>
      <c r="K37" s="24"/>
      <c r="L37" s="24"/>
      <c r="M37" s="24"/>
      <c r="N37" s="22"/>
      <c r="O37" s="22"/>
      <c r="P37" s="24"/>
      <c r="Q37" s="42">
        <f t="shared" si="2"/>
        <v>1184.5999999999999</v>
      </c>
      <c r="R37" s="43">
        <f t="shared" si="3"/>
        <v>0</v>
      </c>
      <c r="S37" s="44"/>
      <c r="T37" s="44"/>
      <c r="U37" s="45"/>
      <c r="V37" s="45"/>
      <c r="W37" s="45"/>
      <c r="X37" s="45"/>
      <c r="Y37" s="45"/>
      <c r="Z37" s="45"/>
      <c r="AA37" s="45"/>
      <c r="AB37" s="48">
        <f t="shared" si="4"/>
        <v>1184.5999999999999</v>
      </c>
      <c r="AC37" s="48"/>
      <c r="AD37" s="48"/>
      <c r="AE37" s="48"/>
      <c r="AF37" s="48"/>
      <c r="AG37" s="48"/>
      <c r="AH37" s="44"/>
      <c r="AI37" s="44"/>
      <c r="AJ37" s="44"/>
      <c r="AK37" s="44">
        <v>180.60000000000002</v>
      </c>
      <c r="AL37" s="52">
        <v>874</v>
      </c>
      <c r="AM37" s="53"/>
      <c r="AN37" s="52">
        <v>80</v>
      </c>
      <c r="AO37" s="54"/>
      <c r="AP37" s="52"/>
      <c r="AQ37" s="53"/>
      <c r="AR37" s="54"/>
      <c r="AS37" s="54"/>
      <c r="AT37" s="54"/>
      <c r="AU37" s="53"/>
      <c r="AV37" s="52"/>
      <c r="AW37" s="54"/>
      <c r="AX37" s="54">
        <v>50</v>
      </c>
      <c r="AY37" s="53"/>
      <c r="AZ37" s="53"/>
      <c r="BA37" s="60"/>
    </row>
    <row r="38" spans="1:256" s="4" customFormat="1" ht="24" hidden="1" customHeight="1">
      <c r="A38" s="250"/>
      <c r="B38" s="26" t="s">
        <v>312</v>
      </c>
      <c r="C38" s="22"/>
      <c r="D38" s="23"/>
      <c r="E38" s="23"/>
      <c r="F38" s="24"/>
      <c r="G38" s="24"/>
      <c r="H38" s="24"/>
      <c r="I38" s="24"/>
      <c r="J38" s="24"/>
      <c r="K38" s="24"/>
      <c r="L38" s="24"/>
      <c r="M38" s="24"/>
      <c r="N38" s="22"/>
      <c r="O38" s="22"/>
      <c r="P38" s="24"/>
      <c r="Q38" s="42">
        <f t="shared" si="2"/>
        <v>1961</v>
      </c>
      <c r="R38" s="43">
        <f t="shared" si="3"/>
        <v>0</v>
      </c>
      <c r="S38" s="44"/>
      <c r="T38" s="44"/>
      <c r="U38" s="45"/>
      <c r="V38" s="45"/>
      <c r="W38" s="45"/>
      <c r="X38" s="45"/>
      <c r="Y38" s="45"/>
      <c r="Z38" s="45"/>
      <c r="AA38" s="45"/>
      <c r="AB38" s="48">
        <f t="shared" si="4"/>
        <v>1961</v>
      </c>
      <c r="AC38" s="48"/>
      <c r="AD38" s="48"/>
      <c r="AE38" s="48"/>
      <c r="AF38" s="48"/>
      <c r="AG38" s="48"/>
      <c r="AH38" s="44"/>
      <c r="AI38" s="44"/>
      <c r="AJ38" s="44"/>
      <c r="AK38" s="44"/>
      <c r="AL38" s="52">
        <v>1185</v>
      </c>
      <c r="AM38" s="53"/>
      <c r="AN38" s="52"/>
      <c r="AO38" s="54"/>
      <c r="AP38" s="52">
        <v>576</v>
      </c>
      <c r="AQ38" s="53"/>
      <c r="AR38" s="54"/>
      <c r="AS38" s="54"/>
      <c r="AT38" s="54"/>
      <c r="AU38" s="53"/>
      <c r="AV38" s="52"/>
      <c r="AW38" s="54"/>
      <c r="AX38" s="54">
        <v>200</v>
      </c>
      <c r="AY38" s="53"/>
      <c r="AZ38" s="53"/>
      <c r="BA38" s="60"/>
    </row>
    <row r="39" spans="1:256" s="88" customFormat="1" ht="20.100000000000001" customHeight="1">
      <c r="A39" s="247" t="s">
        <v>313</v>
      </c>
      <c r="B39" s="248"/>
      <c r="C39" s="17"/>
      <c r="D39" s="18"/>
      <c r="E39" s="18"/>
      <c r="F39" s="19"/>
      <c r="G39" s="19"/>
      <c r="H39" s="19"/>
      <c r="I39" s="19"/>
      <c r="J39" s="19"/>
      <c r="K39" s="19"/>
      <c r="L39" s="19"/>
      <c r="M39" s="19"/>
      <c r="N39" s="17"/>
      <c r="O39" s="17"/>
      <c r="P39" s="34"/>
      <c r="Q39" s="43">
        <f t="shared" si="2"/>
        <v>42795.199999999997</v>
      </c>
      <c r="R39" s="43">
        <f t="shared" si="3"/>
        <v>10480</v>
      </c>
      <c r="S39" s="40"/>
      <c r="T39" s="43"/>
      <c r="U39" s="43"/>
      <c r="V39" s="43"/>
      <c r="W39" s="43"/>
      <c r="X39" s="43"/>
      <c r="Y39" s="43">
        <v>10480</v>
      </c>
      <c r="Z39" s="43"/>
      <c r="AA39" s="43"/>
      <c r="AB39" s="43">
        <f>AC39+AD39+AE39+AF39</f>
        <v>32315.200000000001</v>
      </c>
      <c r="AC39" s="43">
        <f>SUBTOTAL(9,AH39,AI39,AJ39,AK39,AU39,AV39,AW39,AX39,AY39,AZ39,AT39)</f>
        <v>24037.200000000001</v>
      </c>
      <c r="AD39" s="43">
        <f>SUBTOTAL(9,AL39)</f>
        <v>7295</v>
      </c>
      <c r="AE39" s="43">
        <f>SUBTOTAL(9,AR39,AQ39,AP39,AO39,AN39,AM39)</f>
        <v>788</v>
      </c>
      <c r="AF39" s="93">
        <f>SUBTOTAL(9,AS39)</f>
        <v>195</v>
      </c>
      <c r="AG39" s="95"/>
      <c r="AH39" s="41">
        <f>AH40+AH44+AH45+AH46+AH47</f>
        <v>1492.3</v>
      </c>
      <c r="AI39" s="41">
        <f>AI40+AI44+AI45+AI46+AI47</f>
        <v>20899</v>
      </c>
      <c r="AJ39" s="47"/>
      <c r="AK39" s="41">
        <f>AK40+AK44+AK45+AK46+AK47</f>
        <v>165.9</v>
      </c>
      <c r="AL39" s="41">
        <f>AL40+AL44+AL45+AL46+AL47</f>
        <v>7295</v>
      </c>
      <c r="AM39" s="51">
        <v>83</v>
      </c>
      <c r="AN39" s="41">
        <f>AN40+AN44+AN45+AN46+AN47</f>
        <v>656</v>
      </c>
      <c r="AO39" s="51"/>
      <c r="AP39" s="41">
        <f>AP40+AP44+AP45+AP46+AP47</f>
        <v>49</v>
      </c>
      <c r="AQ39" s="51"/>
      <c r="AR39" s="51"/>
      <c r="AS39" s="51">
        <v>195</v>
      </c>
      <c r="AT39" s="51"/>
      <c r="AU39" s="51"/>
      <c r="AV39" s="41">
        <f>AV40+AV44+AV45+AV46+AV47</f>
        <v>960</v>
      </c>
      <c r="AW39" s="51"/>
      <c r="AX39" s="41">
        <f>AX40+AX44+AX45+AX46+AX47</f>
        <v>520</v>
      </c>
      <c r="AY39" s="51"/>
      <c r="AZ39" s="51"/>
      <c r="BA39" s="97"/>
      <c r="BB39" s="98"/>
      <c r="BC39" s="98"/>
      <c r="BD39" s="98"/>
      <c r="BE39" s="98"/>
      <c r="BF39" s="98"/>
      <c r="BG39" s="98"/>
      <c r="BH39" s="98"/>
      <c r="BI39" s="98"/>
      <c r="BJ39" s="98"/>
      <c r="BK39" s="98"/>
      <c r="BL39" s="98"/>
      <c r="BM39" s="98"/>
      <c r="BN39" s="98"/>
      <c r="BO39" s="98"/>
      <c r="BP39" s="98"/>
      <c r="BQ39" s="98"/>
      <c r="BR39" s="98"/>
      <c r="BS39" s="98"/>
      <c r="BT39" s="98"/>
      <c r="BU39" s="98"/>
      <c r="BV39" s="98"/>
      <c r="BW39" s="98"/>
      <c r="BX39" s="98"/>
      <c r="BY39" s="98"/>
      <c r="BZ39" s="98"/>
      <c r="CA39" s="98"/>
      <c r="CB39" s="98"/>
      <c r="CC39" s="98"/>
      <c r="CD39" s="98"/>
      <c r="CE39" s="98"/>
      <c r="CF39" s="98"/>
      <c r="CG39" s="98"/>
      <c r="CH39" s="98"/>
      <c r="CI39" s="98"/>
      <c r="CJ39" s="98"/>
      <c r="CK39" s="98"/>
      <c r="CL39" s="98"/>
      <c r="CM39" s="98"/>
      <c r="CN39" s="98"/>
      <c r="CO39" s="98"/>
      <c r="CP39" s="98"/>
      <c r="CQ39" s="98"/>
      <c r="CR39" s="98"/>
      <c r="CS39" s="98"/>
      <c r="CT39" s="98"/>
      <c r="CU39" s="98"/>
      <c r="CV39" s="98"/>
      <c r="CW39" s="98"/>
      <c r="CX39" s="98"/>
      <c r="CY39" s="98"/>
      <c r="CZ39" s="98"/>
      <c r="DA39" s="98"/>
      <c r="DB39" s="98"/>
      <c r="DC39" s="98"/>
      <c r="DD39" s="98"/>
      <c r="DE39" s="98"/>
      <c r="DF39" s="98"/>
      <c r="DG39" s="98"/>
      <c r="DH39" s="98"/>
      <c r="DI39" s="98"/>
      <c r="DJ39" s="98"/>
      <c r="DK39" s="98"/>
      <c r="DL39" s="98"/>
      <c r="DM39" s="98"/>
      <c r="DN39" s="98"/>
      <c r="DO39" s="98"/>
      <c r="DP39" s="98"/>
      <c r="DQ39" s="98"/>
      <c r="DR39" s="98"/>
      <c r="DS39" s="98"/>
      <c r="DT39" s="98"/>
      <c r="DU39" s="98"/>
      <c r="DV39" s="98"/>
      <c r="DW39" s="98"/>
      <c r="DX39" s="98"/>
      <c r="DY39" s="98"/>
      <c r="DZ39" s="98"/>
      <c r="EA39" s="98"/>
      <c r="EB39" s="98"/>
      <c r="EC39" s="98"/>
      <c r="ED39" s="98"/>
      <c r="EE39" s="98"/>
      <c r="EF39" s="98"/>
      <c r="EG39" s="98"/>
      <c r="EH39" s="98"/>
      <c r="EI39" s="98"/>
      <c r="EJ39" s="98"/>
      <c r="EK39" s="98"/>
      <c r="EL39" s="98"/>
      <c r="EM39" s="98"/>
      <c r="EN39" s="98"/>
      <c r="EO39" s="98"/>
      <c r="EP39" s="98"/>
      <c r="EQ39" s="98"/>
      <c r="ER39" s="98"/>
      <c r="ES39" s="98"/>
      <c r="ET39" s="98"/>
      <c r="EU39" s="98"/>
      <c r="EV39" s="98"/>
      <c r="EW39" s="98"/>
      <c r="EX39" s="98"/>
      <c r="EY39" s="98"/>
      <c r="EZ39" s="98"/>
      <c r="FA39" s="98"/>
      <c r="FB39" s="98"/>
      <c r="FC39" s="98"/>
      <c r="FD39" s="98"/>
      <c r="FE39" s="98"/>
      <c r="FF39" s="98"/>
      <c r="FG39" s="98"/>
      <c r="FH39" s="98"/>
      <c r="FI39" s="98"/>
      <c r="FJ39" s="98"/>
      <c r="FK39" s="98"/>
      <c r="FL39" s="98"/>
      <c r="FM39" s="98"/>
      <c r="FN39" s="98"/>
      <c r="FO39" s="98"/>
      <c r="FP39" s="98"/>
      <c r="FQ39" s="98"/>
      <c r="FR39" s="98"/>
      <c r="FS39" s="98"/>
      <c r="FT39" s="98"/>
      <c r="FU39" s="98"/>
      <c r="FV39" s="98"/>
      <c r="FW39" s="98"/>
      <c r="FX39" s="98"/>
      <c r="FY39" s="98"/>
      <c r="FZ39" s="98"/>
      <c r="GA39" s="98"/>
      <c r="GB39" s="98"/>
      <c r="GC39" s="98"/>
      <c r="GD39" s="98"/>
      <c r="GE39" s="98"/>
      <c r="GF39" s="98"/>
      <c r="GG39" s="98"/>
      <c r="GH39" s="98"/>
      <c r="GI39" s="98"/>
      <c r="GJ39" s="98"/>
      <c r="GK39" s="98"/>
      <c r="GL39" s="98"/>
      <c r="GM39" s="98"/>
      <c r="GN39" s="98"/>
      <c r="GO39" s="98"/>
      <c r="GP39" s="98"/>
      <c r="GQ39" s="98"/>
      <c r="GR39" s="98"/>
      <c r="GS39" s="98"/>
      <c r="GT39" s="98"/>
      <c r="GU39" s="98"/>
      <c r="GV39" s="98"/>
      <c r="GW39" s="98"/>
      <c r="GX39" s="98"/>
      <c r="GY39" s="98"/>
      <c r="GZ39" s="98"/>
      <c r="HA39" s="98"/>
      <c r="HB39" s="98"/>
      <c r="HC39" s="98"/>
      <c r="HD39" s="98"/>
      <c r="HE39" s="98"/>
      <c r="HF39" s="98"/>
      <c r="HG39" s="98"/>
      <c r="HH39" s="98"/>
      <c r="HI39" s="98"/>
      <c r="HJ39" s="98"/>
      <c r="HK39" s="98"/>
      <c r="HL39" s="98"/>
      <c r="HM39" s="98"/>
      <c r="HN39" s="98"/>
      <c r="HO39" s="98"/>
      <c r="HP39" s="98"/>
      <c r="HQ39" s="98"/>
      <c r="HR39" s="98"/>
      <c r="HS39" s="98"/>
      <c r="HT39" s="98"/>
      <c r="HU39" s="98"/>
      <c r="HV39" s="98"/>
      <c r="HW39" s="98"/>
      <c r="HX39" s="98"/>
      <c r="HY39" s="98"/>
      <c r="HZ39" s="98"/>
      <c r="IA39" s="98"/>
      <c r="IB39" s="98"/>
      <c r="IC39" s="98"/>
      <c r="ID39" s="98"/>
      <c r="IE39" s="98"/>
      <c r="IF39" s="98"/>
      <c r="IG39" s="98"/>
      <c r="IH39" s="98"/>
      <c r="II39" s="98"/>
      <c r="IJ39" s="98"/>
      <c r="IK39" s="98"/>
      <c r="IL39" s="98"/>
      <c r="IM39" s="98"/>
      <c r="IN39" s="98"/>
      <c r="IO39" s="98"/>
      <c r="IP39" s="98"/>
      <c r="IQ39" s="98"/>
      <c r="IR39" s="98"/>
      <c r="IS39" s="98"/>
      <c r="IT39" s="98"/>
      <c r="IU39" s="98"/>
      <c r="IV39" s="98"/>
    </row>
    <row r="40" spans="1:256" s="4" customFormat="1" ht="24" hidden="1" customHeight="1">
      <c r="A40" s="250" t="s">
        <v>282</v>
      </c>
      <c r="B40" s="21" t="s">
        <v>283</v>
      </c>
      <c r="C40" s="22"/>
      <c r="D40" s="23"/>
      <c r="E40" s="23"/>
      <c r="F40" s="24"/>
      <c r="G40" s="24"/>
      <c r="H40" s="24"/>
      <c r="I40" s="24"/>
      <c r="J40" s="24"/>
      <c r="K40" s="24"/>
      <c r="L40" s="24"/>
      <c r="M40" s="24"/>
      <c r="N40" s="22"/>
      <c r="O40" s="22"/>
      <c r="P40" s="24"/>
      <c r="Q40" s="42">
        <f t="shared" si="2"/>
        <v>1000.6</v>
      </c>
      <c r="R40" s="43"/>
      <c r="S40" s="43"/>
      <c r="T40" s="43"/>
      <c r="U40" s="48"/>
      <c r="V40" s="48"/>
      <c r="W40" s="48"/>
      <c r="X40" s="48"/>
      <c r="Y40" s="48"/>
      <c r="Z40" s="48"/>
      <c r="AA40" s="48"/>
      <c r="AB40" s="48">
        <f t="shared" si="4"/>
        <v>1000.6</v>
      </c>
      <c r="AC40" s="48"/>
      <c r="AD40" s="48"/>
      <c r="AE40" s="48"/>
      <c r="AF40" s="48"/>
      <c r="AG40" s="48"/>
      <c r="AH40" s="44">
        <f>SUM(AH41:AH43)</f>
        <v>51.599999999999994</v>
      </c>
      <c r="AI40" s="44">
        <f>SUM(AI41:AI43)</f>
        <v>474</v>
      </c>
      <c r="AJ40" s="44"/>
      <c r="AK40" s="44"/>
      <c r="AL40" s="52"/>
      <c r="AM40" s="53"/>
      <c r="AN40" s="52"/>
      <c r="AO40" s="54"/>
      <c r="AP40" s="52"/>
      <c r="AQ40" s="53"/>
      <c r="AR40" s="54"/>
      <c r="AS40" s="54">
        <v>195</v>
      </c>
      <c r="AT40" s="54"/>
      <c r="AU40" s="53"/>
      <c r="AV40" s="52"/>
      <c r="AW40" s="54"/>
      <c r="AX40" s="44">
        <f>SUM(AX41:AX43)</f>
        <v>280</v>
      </c>
      <c r="AY40" s="53"/>
      <c r="AZ40" s="53"/>
      <c r="BA40" s="60"/>
    </row>
    <row r="41" spans="1:256" s="4" customFormat="1" ht="24" hidden="1" customHeight="1">
      <c r="A41" s="250"/>
      <c r="B41" s="31" t="s">
        <v>314</v>
      </c>
      <c r="C41" s="22"/>
      <c r="D41" s="23"/>
      <c r="E41" s="23"/>
      <c r="F41" s="24"/>
      <c r="G41" s="24"/>
      <c r="H41" s="24"/>
      <c r="I41" s="24"/>
      <c r="J41" s="24"/>
      <c r="K41" s="24"/>
      <c r="L41" s="24"/>
      <c r="M41" s="24"/>
      <c r="N41" s="22"/>
      <c r="O41" s="22"/>
      <c r="P41" s="24"/>
      <c r="Q41" s="42">
        <f t="shared" si="2"/>
        <v>51.599999999999994</v>
      </c>
      <c r="R41" s="43">
        <f t="shared" ref="R41:R48" si="5">SUM(S41,T41,U41,V41,W41,X41,Y41,Z41,AA41)</f>
        <v>0</v>
      </c>
      <c r="S41" s="44"/>
      <c r="T41" s="44"/>
      <c r="U41" s="45"/>
      <c r="V41" s="45"/>
      <c r="W41" s="45"/>
      <c r="X41" s="45"/>
      <c r="Y41" s="45"/>
      <c r="Z41" s="45"/>
      <c r="AA41" s="45"/>
      <c r="AB41" s="48">
        <f t="shared" si="4"/>
        <v>51.599999999999994</v>
      </c>
      <c r="AC41" s="48"/>
      <c r="AD41" s="48"/>
      <c r="AE41" s="48"/>
      <c r="AF41" s="48"/>
      <c r="AG41" s="48"/>
      <c r="AH41" s="44">
        <v>51.599999999999994</v>
      </c>
      <c r="AI41" s="44"/>
      <c r="AJ41" s="44"/>
      <c r="AK41" s="44"/>
      <c r="AL41" s="52"/>
      <c r="AM41" s="53"/>
      <c r="AN41" s="52"/>
      <c r="AO41" s="54"/>
      <c r="AP41" s="52"/>
      <c r="AQ41" s="53"/>
      <c r="AR41" s="54"/>
      <c r="AS41" s="54"/>
      <c r="AT41" s="54"/>
      <c r="AU41" s="53"/>
      <c r="AV41" s="52"/>
      <c r="AW41" s="54"/>
      <c r="AX41" s="54"/>
      <c r="AY41" s="53"/>
      <c r="AZ41" s="53"/>
      <c r="BA41" s="60"/>
    </row>
    <row r="42" spans="1:256" s="4" customFormat="1" ht="24" hidden="1" customHeight="1">
      <c r="A42" s="250"/>
      <c r="B42" s="31" t="s">
        <v>315</v>
      </c>
      <c r="C42" s="22"/>
      <c r="D42" s="23"/>
      <c r="E42" s="23"/>
      <c r="F42" s="24"/>
      <c r="G42" s="24"/>
      <c r="H42" s="24"/>
      <c r="I42" s="24"/>
      <c r="J42" s="24"/>
      <c r="K42" s="24"/>
      <c r="L42" s="24"/>
      <c r="M42" s="24"/>
      <c r="N42" s="22"/>
      <c r="O42" s="22"/>
      <c r="P42" s="24"/>
      <c r="Q42" s="42">
        <f t="shared" si="2"/>
        <v>0</v>
      </c>
      <c r="R42" s="43">
        <f t="shared" si="5"/>
        <v>0</v>
      </c>
      <c r="S42" s="44"/>
      <c r="T42" s="44"/>
      <c r="U42" s="45"/>
      <c r="V42" s="45"/>
      <c r="W42" s="45"/>
      <c r="X42" s="45"/>
      <c r="Y42" s="45"/>
      <c r="Z42" s="45"/>
      <c r="AA42" s="45"/>
      <c r="AB42" s="48">
        <f t="shared" si="4"/>
        <v>0</v>
      </c>
      <c r="AC42" s="48"/>
      <c r="AD42" s="48"/>
      <c r="AE42" s="48"/>
      <c r="AF42" s="48"/>
      <c r="AG42" s="48"/>
      <c r="AH42" s="44"/>
      <c r="AI42" s="44"/>
      <c r="AJ42" s="44"/>
      <c r="AK42" s="44"/>
      <c r="AL42" s="52"/>
      <c r="AM42" s="53"/>
      <c r="AN42" s="52"/>
      <c r="AO42" s="54"/>
      <c r="AP42" s="52"/>
      <c r="AQ42" s="53"/>
      <c r="AR42" s="54"/>
      <c r="AS42" s="54"/>
      <c r="AT42" s="54"/>
      <c r="AU42" s="53"/>
      <c r="AV42" s="52"/>
      <c r="AW42" s="54"/>
      <c r="AX42" s="54"/>
      <c r="AY42" s="53"/>
      <c r="AZ42" s="53"/>
      <c r="BA42" s="60"/>
    </row>
    <row r="43" spans="1:256" s="4" customFormat="1" ht="24" hidden="1" customHeight="1">
      <c r="A43" s="250"/>
      <c r="B43" s="31" t="s">
        <v>316</v>
      </c>
      <c r="C43" s="22"/>
      <c r="D43" s="23"/>
      <c r="E43" s="23"/>
      <c r="F43" s="24"/>
      <c r="G43" s="24"/>
      <c r="H43" s="24"/>
      <c r="I43" s="24"/>
      <c r="J43" s="24"/>
      <c r="K43" s="24"/>
      <c r="L43" s="24"/>
      <c r="M43" s="24"/>
      <c r="N43" s="22"/>
      <c r="O43" s="22"/>
      <c r="P43" s="24"/>
      <c r="Q43" s="42">
        <f t="shared" si="2"/>
        <v>754</v>
      </c>
      <c r="R43" s="43">
        <f t="shared" si="5"/>
        <v>0</v>
      </c>
      <c r="S43" s="44"/>
      <c r="T43" s="44"/>
      <c r="U43" s="45"/>
      <c r="V43" s="45"/>
      <c r="W43" s="45"/>
      <c r="X43" s="45"/>
      <c r="Y43" s="45"/>
      <c r="Z43" s="45"/>
      <c r="AA43" s="45"/>
      <c r="AB43" s="48">
        <f t="shared" si="4"/>
        <v>754</v>
      </c>
      <c r="AC43" s="48"/>
      <c r="AD43" s="48"/>
      <c r="AE43" s="48"/>
      <c r="AF43" s="48"/>
      <c r="AG43" s="48"/>
      <c r="AH43" s="44"/>
      <c r="AI43" s="44">
        <v>474</v>
      </c>
      <c r="AJ43" s="44"/>
      <c r="AK43" s="44"/>
      <c r="AL43" s="52"/>
      <c r="AM43" s="53"/>
      <c r="AN43" s="52"/>
      <c r="AO43" s="54"/>
      <c r="AP43" s="52"/>
      <c r="AQ43" s="53"/>
      <c r="AR43" s="54"/>
      <c r="AS43" s="54"/>
      <c r="AT43" s="54"/>
      <c r="AU43" s="53"/>
      <c r="AV43" s="52"/>
      <c r="AW43" s="54"/>
      <c r="AX43" s="54">
        <v>280</v>
      </c>
      <c r="AY43" s="53"/>
      <c r="AZ43" s="53"/>
      <c r="BA43" s="60"/>
    </row>
    <row r="44" spans="1:256" s="4" customFormat="1" ht="24" hidden="1" customHeight="1">
      <c r="A44" s="250" t="s">
        <v>298</v>
      </c>
      <c r="B44" s="26" t="s">
        <v>317</v>
      </c>
      <c r="C44" s="22"/>
      <c r="D44" s="23"/>
      <c r="E44" s="23"/>
      <c r="F44" s="24"/>
      <c r="G44" s="24"/>
      <c r="H44" s="24"/>
      <c r="I44" s="24"/>
      <c r="J44" s="24"/>
      <c r="K44" s="24"/>
      <c r="L44" s="24"/>
      <c r="M44" s="24"/>
      <c r="N44" s="22"/>
      <c r="O44" s="22"/>
      <c r="P44" s="24"/>
      <c r="Q44" s="42">
        <f t="shared" si="2"/>
        <v>4951.8</v>
      </c>
      <c r="R44" s="43">
        <f t="shared" si="5"/>
        <v>0</v>
      </c>
      <c r="S44" s="44"/>
      <c r="T44" s="44"/>
      <c r="U44" s="45"/>
      <c r="V44" s="45"/>
      <c r="W44" s="45"/>
      <c r="X44" s="45"/>
      <c r="Y44" s="45"/>
      <c r="Z44" s="45"/>
      <c r="AA44" s="45"/>
      <c r="AB44" s="48">
        <f t="shared" si="4"/>
        <v>4951.8</v>
      </c>
      <c r="AC44" s="48"/>
      <c r="AD44" s="48"/>
      <c r="AE44" s="48"/>
      <c r="AF44" s="48"/>
      <c r="AG44" s="48"/>
      <c r="AH44" s="44">
        <v>10.8</v>
      </c>
      <c r="AI44" s="44">
        <v>798</v>
      </c>
      <c r="AJ44" s="44"/>
      <c r="AK44" s="44"/>
      <c r="AL44" s="52">
        <v>3307</v>
      </c>
      <c r="AM44" s="53"/>
      <c r="AN44" s="52">
        <v>656</v>
      </c>
      <c r="AO44" s="54"/>
      <c r="AP44" s="52"/>
      <c r="AQ44" s="53"/>
      <c r="AR44" s="54"/>
      <c r="AS44" s="54"/>
      <c r="AT44" s="54"/>
      <c r="AU44" s="53"/>
      <c r="AV44" s="52"/>
      <c r="AW44" s="54"/>
      <c r="AX44" s="54">
        <v>180</v>
      </c>
      <c r="AY44" s="53"/>
      <c r="AZ44" s="53"/>
      <c r="BA44" s="60"/>
    </row>
    <row r="45" spans="1:256" s="4" customFormat="1" ht="24" hidden="1" customHeight="1">
      <c r="A45" s="250"/>
      <c r="B45" s="26" t="s">
        <v>318</v>
      </c>
      <c r="C45" s="22"/>
      <c r="D45" s="23"/>
      <c r="E45" s="23"/>
      <c r="F45" s="24"/>
      <c r="G45" s="24"/>
      <c r="H45" s="24"/>
      <c r="I45" s="24"/>
      <c r="J45" s="24"/>
      <c r="K45" s="24"/>
      <c r="L45" s="24"/>
      <c r="M45" s="24"/>
      <c r="N45" s="22"/>
      <c r="O45" s="22"/>
      <c r="P45" s="24"/>
      <c r="Q45" s="42">
        <f t="shared" si="2"/>
        <v>7106.7</v>
      </c>
      <c r="R45" s="43">
        <f t="shared" si="5"/>
        <v>0</v>
      </c>
      <c r="S45" s="44"/>
      <c r="T45" s="44"/>
      <c r="U45" s="45"/>
      <c r="V45" s="45"/>
      <c r="W45" s="45"/>
      <c r="X45" s="45"/>
      <c r="Y45" s="45"/>
      <c r="Z45" s="45"/>
      <c r="AA45" s="45"/>
      <c r="AB45" s="48">
        <f t="shared" si="4"/>
        <v>7106.7</v>
      </c>
      <c r="AC45" s="48"/>
      <c r="AD45" s="48"/>
      <c r="AE45" s="48"/>
      <c r="AF45" s="48"/>
      <c r="AG45" s="48"/>
      <c r="AH45" s="44">
        <v>7.8</v>
      </c>
      <c r="AI45" s="44">
        <v>6824</v>
      </c>
      <c r="AJ45" s="44"/>
      <c r="AK45" s="44">
        <v>165.9</v>
      </c>
      <c r="AL45" s="52"/>
      <c r="AM45" s="53"/>
      <c r="AN45" s="52"/>
      <c r="AO45" s="54"/>
      <c r="AP45" s="52">
        <v>49</v>
      </c>
      <c r="AQ45" s="53"/>
      <c r="AR45" s="54"/>
      <c r="AS45" s="54"/>
      <c r="AT45" s="54"/>
      <c r="AU45" s="53"/>
      <c r="AV45" s="52"/>
      <c r="AW45" s="54"/>
      <c r="AX45" s="54">
        <v>60</v>
      </c>
      <c r="AY45" s="53"/>
      <c r="AZ45" s="53"/>
      <c r="BA45" s="60"/>
    </row>
    <row r="46" spans="1:256" s="4" customFormat="1" ht="24" hidden="1" customHeight="1">
      <c r="A46" s="250"/>
      <c r="B46" s="26" t="s">
        <v>319</v>
      </c>
      <c r="C46" s="22"/>
      <c r="D46" s="23"/>
      <c r="E46" s="23"/>
      <c r="F46" s="24"/>
      <c r="G46" s="24"/>
      <c r="H46" s="24"/>
      <c r="I46" s="24"/>
      <c r="J46" s="24"/>
      <c r="K46" s="24"/>
      <c r="L46" s="24"/>
      <c r="M46" s="24"/>
      <c r="N46" s="22"/>
      <c r="O46" s="22"/>
      <c r="P46" s="24"/>
      <c r="Q46" s="42">
        <f t="shared" si="2"/>
        <v>17130.099999999999</v>
      </c>
      <c r="R46" s="43">
        <f t="shared" si="5"/>
        <v>0</v>
      </c>
      <c r="S46" s="44"/>
      <c r="T46" s="44"/>
      <c r="U46" s="45"/>
      <c r="V46" s="45"/>
      <c r="W46" s="45"/>
      <c r="X46" s="45"/>
      <c r="Y46" s="45"/>
      <c r="Z46" s="45"/>
      <c r="AA46" s="45"/>
      <c r="AB46" s="48">
        <f t="shared" si="4"/>
        <v>17130.099999999999</v>
      </c>
      <c r="AC46" s="48"/>
      <c r="AD46" s="48"/>
      <c r="AE46" s="48"/>
      <c r="AF46" s="48"/>
      <c r="AG46" s="48"/>
      <c r="AH46" s="44">
        <v>1218.0999999999999</v>
      </c>
      <c r="AI46" s="44">
        <v>12200</v>
      </c>
      <c r="AJ46" s="44"/>
      <c r="AK46" s="44"/>
      <c r="AL46" s="52">
        <v>3712</v>
      </c>
      <c r="AM46" s="53"/>
      <c r="AN46" s="52"/>
      <c r="AO46" s="54"/>
      <c r="AP46" s="52"/>
      <c r="AQ46" s="53"/>
      <c r="AR46" s="54"/>
      <c r="AS46" s="54"/>
      <c r="AT46" s="54"/>
      <c r="AU46" s="53"/>
      <c r="AV46" s="52"/>
      <c r="AW46" s="54"/>
      <c r="AX46" s="54"/>
      <c r="AY46" s="53"/>
      <c r="AZ46" s="53"/>
      <c r="BA46" s="60"/>
    </row>
    <row r="47" spans="1:256" s="4" customFormat="1" ht="24" hidden="1" customHeight="1">
      <c r="A47" s="250"/>
      <c r="B47" s="26" t="s">
        <v>320</v>
      </c>
      <c r="C47" s="22"/>
      <c r="D47" s="23"/>
      <c r="E47" s="23"/>
      <c r="F47" s="24"/>
      <c r="G47" s="24"/>
      <c r="H47" s="24"/>
      <c r="I47" s="24"/>
      <c r="J47" s="24"/>
      <c r="K47" s="24"/>
      <c r="L47" s="24"/>
      <c r="M47" s="24"/>
      <c r="N47" s="22"/>
      <c r="O47" s="22"/>
      <c r="P47" s="24"/>
      <c r="Q47" s="42">
        <f t="shared" si="2"/>
        <v>2043</v>
      </c>
      <c r="R47" s="43">
        <f t="shared" si="5"/>
        <v>0</v>
      </c>
      <c r="S47" s="44"/>
      <c r="T47" s="44"/>
      <c r="U47" s="45"/>
      <c r="V47" s="45"/>
      <c r="W47" s="45"/>
      <c r="X47" s="45"/>
      <c r="Y47" s="45"/>
      <c r="Z47" s="45"/>
      <c r="AA47" s="45"/>
      <c r="AB47" s="48">
        <f t="shared" si="4"/>
        <v>2043</v>
      </c>
      <c r="AC47" s="48"/>
      <c r="AD47" s="48"/>
      <c r="AE47" s="48"/>
      <c r="AF47" s="48"/>
      <c r="AG47" s="48"/>
      <c r="AH47" s="44">
        <v>204</v>
      </c>
      <c r="AI47" s="44">
        <v>603</v>
      </c>
      <c r="AJ47" s="44"/>
      <c r="AK47" s="44"/>
      <c r="AL47" s="52">
        <v>276</v>
      </c>
      <c r="AM47" s="53"/>
      <c r="AN47" s="52"/>
      <c r="AO47" s="54"/>
      <c r="AP47" s="52"/>
      <c r="AQ47" s="53"/>
      <c r="AR47" s="54"/>
      <c r="AS47" s="54"/>
      <c r="AT47" s="54"/>
      <c r="AU47" s="53"/>
      <c r="AV47" s="52">
        <v>960</v>
      </c>
      <c r="AW47" s="54"/>
      <c r="AX47" s="54"/>
      <c r="AY47" s="53"/>
      <c r="AZ47" s="53"/>
      <c r="BA47" s="60"/>
    </row>
    <row r="48" spans="1:256" s="88" customFormat="1" ht="20.100000000000001" customHeight="1">
      <c r="A48" s="247" t="s">
        <v>321</v>
      </c>
      <c r="B48" s="248"/>
      <c r="C48" s="28"/>
      <c r="D48" s="29"/>
      <c r="E48" s="29"/>
      <c r="F48" s="30"/>
      <c r="G48" s="30"/>
      <c r="H48" s="30"/>
      <c r="I48" s="30"/>
      <c r="J48" s="30"/>
      <c r="K48" s="30"/>
      <c r="L48" s="30"/>
      <c r="M48" s="30"/>
      <c r="N48" s="28"/>
      <c r="O48" s="28"/>
      <c r="P48" s="35"/>
      <c r="Q48" s="43">
        <f t="shared" si="2"/>
        <v>101943</v>
      </c>
      <c r="R48" s="43">
        <f t="shared" si="5"/>
        <v>100000</v>
      </c>
      <c r="S48" s="46"/>
      <c r="T48" s="44">
        <v>100000</v>
      </c>
      <c r="U48" s="44"/>
      <c r="V48" s="44"/>
      <c r="W48" s="44"/>
      <c r="X48" s="44"/>
      <c r="Y48" s="44"/>
      <c r="Z48" s="44"/>
      <c r="AA48" s="44"/>
      <c r="AB48" s="43">
        <f>AC48+AD48+AE48+AF48</f>
        <v>1943</v>
      </c>
      <c r="AC48" s="43">
        <f>SUBTOTAL(9,AH48,AI48,AJ48,AK48,AU48,AV48,AW48,AX48,AY48,AZ48,AT48)</f>
        <v>1425</v>
      </c>
      <c r="AD48" s="43"/>
      <c r="AE48" s="43">
        <f>SUBTOTAL(9,AR48,AQ48,AP48,AO48,AN48,AM48)</f>
        <v>473</v>
      </c>
      <c r="AF48" s="93">
        <f>SUBTOTAL(9,AS48)</f>
        <v>45</v>
      </c>
      <c r="AG48" s="95"/>
      <c r="AH48" s="41">
        <f>AH49+AH52+AH53+AH54+AH55</f>
        <v>232.8</v>
      </c>
      <c r="AI48" s="41"/>
      <c r="AJ48" s="41">
        <f>AJ49+AJ52+AJ53+AJ54+AJ55</f>
        <v>68</v>
      </c>
      <c r="AK48" s="41">
        <f>AK49+AK52+AK53+AK54+AK55</f>
        <v>874.2</v>
      </c>
      <c r="AL48" s="55"/>
      <c r="AM48" s="51"/>
      <c r="AN48" s="41">
        <f>AN49+AN52+AN53+AN54+AN55</f>
        <v>25</v>
      </c>
      <c r="AO48" s="51">
        <v>176</v>
      </c>
      <c r="AP48" s="41">
        <f>AP49+AP52+AP53+AP54+AP55</f>
        <v>272</v>
      </c>
      <c r="AQ48" s="51"/>
      <c r="AR48" s="51"/>
      <c r="AS48" s="51">
        <v>45</v>
      </c>
      <c r="AT48" s="51"/>
      <c r="AU48" s="51"/>
      <c r="AV48" s="55"/>
      <c r="AW48" s="51"/>
      <c r="AX48" s="41">
        <f>AX49+AX52+AX53+AX54+AX55</f>
        <v>250</v>
      </c>
      <c r="AY48" s="51"/>
      <c r="AZ48" s="51"/>
      <c r="BA48" s="97"/>
      <c r="BB48" s="98"/>
      <c r="BC48" s="98"/>
      <c r="BD48" s="98"/>
      <c r="BE48" s="98"/>
      <c r="BF48" s="98"/>
      <c r="BG48" s="98"/>
      <c r="BH48" s="98"/>
      <c r="BI48" s="98"/>
      <c r="BJ48" s="98"/>
      <c r="BK48" s="98"/>
      <c r="BL48" s="98"/>
      <c r="BM48" s="98"/>
      <c r="BN48" s="98"/>
      <c r="BO48" s="98"/>
      <c r="BP48" s="98"/>
      <c r="BQ48" s="98"/>
      <c r="BR48" s="98"/>
      <c r="BS48" s="98"/>
      <c r="BT48" s="98"/>
      <c r="BU48" s="98"/>
      <c r="BV48" s="98"/>
      <c r="BW48" s="98"/>
      <c r="BX48" s="98"/>
      <c r="BY48" s="98"/>
      <c r="BZ48" s="98"/>
      <c r="CA48" s="98"/>
      <c r="CB48" s="98"/>
      <c r="CC48" s="98"/>
      <c r="CD48" s="98"/>
      <c r="CE48" s="98"/>
      <c r="CF48" s="98"/>
      <c r="CG48" s="98"/>
      <c r="CH48" s="98"/>
      <c r="CI48" s="98"/>
      <c r="CJ48" s="98"/>
      <c r="CK48" s="98"/>
      <c r="CL48" s="98"/>
      <c r="CM48" s="98"/>
      <c r="CN48" s="98"/>
      <c r="CO48" s="98"/>
      <c r="CP48" s="98"/>
      <c r="CQ48" s="98"/>
      <c r="CR48" s="98"/>
      <c r="CS48" s="98"/>
      <c r="CT48" s="98"/>
      <c r="CU48" s="98"/>
      <c r="CV48" s="98"/>
      <c r="CW48" s="98"/>
      <c r="CX48" s="98"/>
      <c r="CY48" s="98"/>
      <c r="CZ48" s="98"/>
      <c r="DA48" s="98"/>
      <c r="DB48" s="98"/>
      <c r="DC48" s="98"/>
      <c r="DD48" s="98"/>
      <c r="DE48" s="98"/>
      <c r="DF48" s="98"/>
      <c r="DG48" s="98"/>
      <c r="DH48" s="98"/>
      <c r="DI48" s="98"/>
      <c r="DJ48" s="98"/>
      <c r="DK48" s="98"/>
      <c r="DL48" s="98"/>
      <c r="DM48" s="98"/>
      <c r="DN48" s="98"/>
      <c r="DO48" s="98"/>
      <c r="DP48" s="99"/>
      <c r="DQ48" s="99"/>
      <c r="DR48" s="99"/>
      <c r="DS48" s="99"/>
      <c r="DT48" s="99"/>
      <c r="DU48" s="99"/>
      <c r="DV48" s="99"/>
      <c r="DW48" s="99"/>
      <c r="DX48" s="99"/>
      <c r="DY48" s="99"/>
      <c r="DZ48" s="99"/>
      <c r="EA48" s="99"/>
      <c r="EB48" s="99"/>
      <c r="EC48" s="99"/>
      <c r="ED48" s="99"/>
      <c r="EE48" s="99"/>
      <c r="EF48" s="99"/>
      <c r="EG48" s="99"/>
      <c r="EH48" s="99"/>
      <c r="EI48" s="99"/>
      <c r="EJ48" s="99"/>
      <c r="EK48" s="99"/>
      <c r="EL48" s="99"/>
      <c r="EM48" s="99"/>
      <c r="EN48" s="99"/>
      <c r="EO48" s="99"/>
      <c r="EP48" s="99"/>
      <c r="EQ48" s="99"/>
      <c r="ER48" s="99"/>
      <c r="ES48" s="99"/>
      <c r="ET48" s="99"/>
      <c r="EU48" s="99"/>
      <c r="EV48" s="99"/>
      <c r="EW48" s="99"/>
      <c r="EX48" s="99"/>
      <c r="EY48" s="99"/>
      <c r="EZ48" s="99"/>
      <c r="FA48" s="99"/>
      <c r="FB48" s="99"/>
      <c r="FC48" s="99"/>
      <c r="FD48" s="99"/>
      <c r="FE48" s="99"/>
      <c r="FF48" s="99"/>
      <c r="FG48" s="99"/>
      <c r="FH48" s="99"/>
      <c r="FI48" s="99"/>
      <c r="FJ48" s="99"/>
      <c r="FK48" s="99"/>
      <c r="FL48" s="99"/>
      <c r="FM48" s="99"/>
      <c r="FN48" s="99"/>
      <c r="FO48" s="99"/>
      <c r="FP48" s="99"/>
      <c r="FQ48" s="99"/>
      <c r="FR48" s="99"/>
      <c r="FS48" s="99"/>
      <c r="FT48" s="99"/>
      <c r="FU48" s="99"/>
      <c r="FV48" s="99"/>
      <c r="FW48" s="99"/>
      <c r="FX48" s="99"/>
      <c r="FY48" s="99"/>
      <c r="FZ48" s="99"/>
      <c r="GA48" s="99"/>
      <c r="GB48" s="99"/>
      <c r="GC48" s="99"/>
      <c r="GD48" s="99"/>
      <c r="GE48" s="99"/>
      <c r="GF48" s="99"/>
      <c r="GG48" s="99"/>
      <c r="GH48" s="99"/>
      <c r="GI48" s="99"/>
      <c r="GJ48" s="99"/>
      <c r="GK48" s="99"/>
      <c r="GL48" s="99"/>
      <c r="GM48" s="99"/>
      <c r="GN48" s="99"/>
      <c r="GO48" s="99"/>
      <c r="GP48" s="99"/>
      <c r="GQ48" s="99"/>
      <c r="GR48" s="99"/>
      <c r="GS48" s="99"/>
      <c r="GT48" s="99"/>
      <c r="GU48" s="99"/>
      <c r="GV48" s="99"/>
      <c r="GW48" s="99"/>
      <c r="GX48" s="99"/>
      <c r="GY48" s="99"/>
      <c r="GZ48" s="99"/>
      <c r="HA48" s="98"/>
      <c r="HB48" s="98"/>
      <c r="HC48" s="98"/>
      <c r="HD48" s="98"/>
      <c r="HE48" s="98"/>
      <c r="HF48" s="98"/>
      <c r="HG48" s="98"/>
      <c r="HH48" s="98"/>
      <c r="HI48" s="98"/>
      <c r="HJ48" s="98"/>
      <c r="HK48" s="98"/>
      <c r="HL48" s="98"/>
      <c r="HM48" s="98"/>
      <c r="HN48" s="98"/>
      <c r="HO48" s="98"/>
      <c r="HP48" s="98"/>
      <c r="HQ48" s="98"/>
      <c r="HR48" s="98"/>
      <c r="HS48" s="98"/>
      <c r="HT48" s="98"/>
      <c r="HU48" s="98"/>
      <c r="HV48" s="98"/>
      <c r="HW48" s="98"/>
      <c r="HX48" s="98"/>
      <c r="HY48" s="98"/>
      <c r="HZ48" s="98"/>
      <c r="IA48" s="98"/>
      <c r="IB48" s="98"/>
      <c r="IC48" s="98"/>
      <c r="ID48" s="98"/>
      <c r="IE48" s="98"/>
      <c r="IF48" s="98"/>
      <c r="IG48" s="98"/>
      <c r="IH48" s="98"/>
      <c r="II48" s="98"/>
      <c r="IJ48" s="98"/>
      <c r="IK48" s="98"/>
      <c r="IL48" s="98"/>
      <c r="IM48" s="98"/>
      <c r="IN48" s="98"/>
      <c r="IO48" s="98"/>
      <c r="IP48" s="98"/>
      <c r="IQ48" s="98"/>
      <c r="IR48" s="98"/>
      <c r="IS48" s="98"/>
      <c r="IT48" s="98"/>
      <c r="IU48" s="98"/>
      <c r="IV48" s="98"/>
    </row>
    <row r="49" spans="1:256" s="4" customFormat="1" ht="24" hidden="1" customHeight="1">
      <c r="A49" s="250" t="s">
        <v>282</v>
      </c>
      <c r="B49" s="21" t="s">
        <v>283</v>
      </c>
      <c r="C49" s="22"/>
      <c r="D49" s="23"/>
      <c r="E49" s="23"/>
      <c r="F49" s="24"/>
      <c r="G49" s="24"/>
      <c r="H49" s="24"/>
      <c r="I49" s="24"/>
      <c r="J49" s="24"/>
      <c r="K49" s="24"/>
      <c r="L49" s="24"/>
      <c r="M49" s="24"/>
      <c r="N49" s="22"/>
      <c r="O49" s="22"/>
      <c r="P49" s="24"/>
      <c r="Q49" s="42">
        <f t="shared" si="2"/>
        <v>636.40000000000009</v>
      </c>
      <c r="R49" s="43"/>
      <c r="S49" s="44"/>
      <c r="T49" s="44"/>
      <c r="U49" s="45"/>
      <c r="V49" s="45"/>
      <c r="W49" s="45"/>
      <c r="X49" s="45"/>
      <c r="Y49" s="45"/>
      <c r="Z49" s="45"/>
      <c r="AA49" s="45"/>
      <c r="AB49" s="48">
        <f t="shared" si="4"/>
        <v>636.40000000000009</v>
      </c>
      <c r="AC49" s="48"/>
      <c r="AD49" s="48"/>
      <c r="AE49" s="48"/>
      <c r="AF49" s="48"/>
      <c r="AG49" s="48"/>
      <c r="AH49" s="44">
        <f>SUM(AH50:AH51)</f>
        <v>57.6</v>
      </c>
      <c r="AI49" s="44"/>
      <c r="AJ49" s="44"/>
      <c r="AK49" s="44">
        <f t="shared" ref="AK49:AP49" si="6">SUM(AK50:AK51)</f>
        <v>283.80000000000007</v>
      </c>
      <c r="AL49" s="52"/>
      <c r="AM49" s="53"/>
      <c r="AN49" s="44">
        <f t="shared" si="6"/>
        <v>14</v>
      </c>
      <c r="AO49" s="52">
        <v>176</v>
      </c>
      <c r="AP49" s="44">
        <f t="shared" si="6"/>
        <v>60</v>
      </c>
      <c r="AQ49" s="53"/>
      <c r="AR49" s="54"/>
      <c r="AS49" s="54">
        <v>45</v>
      </c>
      <c r="AT49" s="54"/>
      <c r="AU49" s="53"/>
      <c r="AV49" s="52"/>
      <c r="AW49" s="54"/>
      <c r="AX49" s="54"/>
      <c r="AY49" s="53"/>
      <c r="AZ49" s="53"/>
      <c r="BA49" s="60"/>
    </row>
    <row r="50" spans="1:256" s="4" customFormat="1" ht="24" hidden="1" customHeight="1">
      <c r="A50" s="250"/>
      <c r="B50" s="31" t="s">
        <v>322</v>
      </c>
      <c r="C50" s="22"/>
      <c r="D50" s="23"/>
      <c r="E50" s="23"/>
      <c r="F50" s="24"/>
      <c r="G50" s="24"/>
      <c r="H50" s="24"/>
      <c r="I50" s="24"/>
      <c r="J50" s="24"/>
      <c r="K50" s="24"/>
      <c r="L50" s="24"/>
      <c r="M50" s="24"/>
      <c r="N50" s="22"/>
      <c r="O50" s="22"/>
      <c r="P50" s="24"/>
      <c r="Q50" s="42">
        <f t="shared" si="2"/>
        <v>233.20000000000002</v>
      </c>
      <c r="R50" s="43">
        <f t="shared" ref="R50:R67" si="7">SUM(S50,T50,U50,V50,W50,X50,Y50,Z50,AA50)</f>
        <v>0</v>
      </c>
      <c r="S50" s="44"/>
      <c r="T50" s="44"/>
      <c r="U50" s="45"/>
      <c r="V50" s="45"/>
      <c r="W50" s="45"/>
      <c r="X50" s="45"/>
      <c r="Y50" s="45"/>
      <c r="Z50" s="45"/>
      <c r="AA50" s="45"/>
      <c r="AB50" s="48">
        <f t="shared" si="4"/>
        <v>233.20000000000002</v>
      </c>
      <c r="AC50" s="48"/>
      <c r="AD50" s="48"/>
      <c r="AE50" s="48"/>
      <c r="AF50" s="48"/>
      <c r="AG50" s="48"/>
      <c r="AH50" s="44">
        <v>33.6</v>
      </c>
      <c r="AI50" s="44"/>
      <c r="AJ50" s="44"/>
      <c r="AK50" s="44">
        <v>138.60000000000002</v>
      </c>
      <c r="AL50" s="52"/>
      <c r="AM50" s="53"/>
      <c r="AN50" s="52">
        <v>14</v>
      </c>
      <c r="AO50" s="54"/>
      <c r="AP50" s="52">
        <v>47</v>
      </c>
      <c r="AQ50" s="53"/>
      <c r="AR50" s="54"/>
      <c r="AS50" s="54"/>
      <c r="AT50" s="54"/>
      <c r="AU50" s="53"/>
      <c r="AV50" s="52"/>
      <c r="AW50" s="54"/>
      <c r="AX50" s="54"/>
      <c r="AY50" s="53"/>
      <c r="AZ50" s="53"/>
      <c r="BA50" s="60"/>
    </row>
    <row r="51" spans="1:256" s="4" customFormat="1" ht="24" hidden="1" customHeight="1">
      <c r="A51" s="250"/>
      <c r="B51" s="31" t="s">
        <v>323</v>
      </c>
      <c r="C51" s="22"/>
      <c r="D51" s="23"/>
      <c r="E51" s="23"/>
      <c r="F51" s="24"/>
      <c r="G51" s="24"/>
      <c r="H51" s="24"/>
      <c r="I51" s="24"/>
      <c r="J51" s="24"/>
      <c r="K51" s="24"/>
      <c r="L51" s="24"/>
      <c r="M51" s="24"/>
      <c r="N51" s="22"/>
      <c r="O51" s="22"/>
      <c r="P51" s="24"/>
      <c r="Q51" s="42">
        <f t="shared" si="2"/>
        <v>182.20000000000002</v>
      </c>
      <c r="R51" s="43">
        <f t="shared" si="7"/>
        <v>0</v>
      </c>
      <c r="S51" s="44"/>
      <c r="T51" s="44"/>
      <c r="U51" s="45"/>
      <c r="V51" s="45"/>
      <c r="W51" s="45"/>
      <c r="X51" s="45"/>
      <c r="Y51" s="45"/>
      <c r="Z51" s="45"/>
      <c r="AA51" s="45"/>
      <c r="AB51" s="48">
        <f t="shared" si="4"/>
        <v>182.20000000000002</v>
      </c>
      <c r="AC51" s="48"/>
      <c r="AD51" s="48"/>
      <c r="AE51" s="48"/>
      <c r="AF51" s="48"/>
      <c r="AG51" s="48"/>
      <c r="AH51" s="44">
        <v>24</v>
      </c>
      <c r="AI51" s="44"/>
      <c r="AJ51" s="44"/>
      <c r="AK51" s="44">
        <v>145.20000000000002</v>
      </c>
      <c r="AL51" s="52"/>
      <c r="AM51" s="53"/>
      <c r="AN51" s="52"/>
      <c r="AO51" s="54"/>
      <c r="AP51" s="52">
        <v>13</v>
      </c>
      <c r="AQ51" s="53"/>
      <c r="AR51" s="54"/>
      <c r="AS51" s="54"/>
      <c r="AT51" s="54"/>
      <c r="AU51" s="53"/>
      <c r="AV51" s="52"/>
      <c r="AW51" s="54"/>
      <c r="AX51" s="54"/>
      <c r="AY51" s="53"/>
      <c r="AZ51" s="53"/>
      <c r="BA51" s="60"/>
    </row>
    <row r="52" spans="1:256" s="4" customFormat="1" ht="24" hidden="1" customHeight="1">
      <c r="A52" s="250" t="s">
        <v>298</v>
      </c>
      <c r="B52" s="26" t="s">
        <v>324</v>
      </c>
      <c r="C52" s="22"/>
      <c r="D52" s="23"/>
      <c r="E52" s="23"/>
      <c r="F52" s="24"/>
      <c r="G52" s="24"/>
      <c r="H52" s="24"/>
      <c r="I52" s="24"/>
      <c r="J52" s="24"/>
      <c r="K52" s="24"/>
      <c r="L52" s="24"/>
      <c r="M52" s="24"/>
      <c r="N52" s="22"/>
      <c r="O52" s="22"/>
      <c r="P52" s="24"/>
      <c r="Q52" s="42">
        <f t="shared" si="2"/>
        <v>450</v>
      </c>
      <c r="R52" s="43">
        <f t="shared" si="7"/>
        <v>0</v>
      </c>
      <c r="S52" s="44"/>
      <c r="T52" s="44"/>
      <c r="U52" s="45"/>
      <c r="V52" s="45"/>
      <c r="W52" s="45"/>
      <c r="X52" s="45"/>
      <c r="Y52" s="45"/>
      <c r="Z52" s="45"/>
      <c r="AA52" s="45"/>
      <c r="AB52" s="48">
        <f t="shared" si="4"/>
        <v>450</v>
      </c>
      <c r="AC52" s="48"/>
      <c r="AD52" s="48"/>
      <c r="AE52" s="48"/>
      <c r="AF52" s="48"/>
      <c r="AG52" s="48"/>
      <c r="AH52" s="44"/>
      <c r="AI52" s="44"/>
      <c r="AJ52" s="44"/>
      <c r="AK52" s="44">
        <v>239.99999999999997</v>
      </c>
      <c r="AL52" s="52"/>
      <c r="AM52" s="53"/>
      <c r="AN52" s="52">
        <v>10</v>
      </c>
      <c r="AO52" s="54"/>
      <c r="AP52" s="52"/>
      <c r="AQ52" s="53"/>
      <c r="AR52" s="54"/>
      <c r="AS52" s="54"/>
      <c r="AT52" s="54"/>
      <c r="AU52" s="53"/>
      <c r="AV52" s="52"/>
      <c r="AW52" s="54"/>
      <c r="AX52" s="54">
        <v>200</v>
      </c>
      <c r="AY52" s="53"/>
      <c r="AZ52" s="53"/>
      <c r="BA52" s="60"/>
    </row>
    <row r="53" spans="1:256" s="4" customFormat="1" ht="24" hidden="1" customHeight="1">
      <c r="A53" s="250"/>
      <c r="B53" s="26" t="s">
        <v>325</v>
      </c>
      <c r="C53" s="22"/>
      <c r="D53" s="23"/>
      <c r="E53" s="23"/>
      <c r="F53" s="24"/>
      <c r="G53" s="24"/>
      <c r="H53" s="24"/>
      <c r="I53" s="24"/>
      <c r="J53" s="24"/>
      <c r="K53" s="24"/>
      <c r="L53" s="24"/>
      <c r="M53" s="24"/>
      <c r="N53" s="22"/>
      <c r="O53" s="22"/>
      <c r="P53" s="24"/>
      <c r="Q53" s="42">
        <f t="shared" si="2"/>
        <v>46.800000000000004</v>
      </c>
      <c r="R53" s="43">
        <f t="shared" si="7"/>
        <v>0</v>
      </c>
      <c r="S53" s="44"/>
      <c r="T53" s="44"/>
      <c r="U53" s="45"/>
      <c r="V53" s="45"/>
      <c r="W53" s="45"/>
      <c r="X53" s="45"/>
      <c r="Y53" s="45"/>
      <c r="Z53" s="45"/>
      <c r="AA53" s="45"/>
      <c r="AB53" s="48">
        <f t="shared" si="4"/>
        <v>46.800000000000004</v>
      </c>
      <c r="AC53" s="48"/>
      <c r="AD53" s="48"/>
      <c r="AE53" s="48"/>
      <c r="AF53" s="48"/>
      <c r="AG53" s="48"/>
      <c r="AH53" s="44">
        <v>37.200000000000003</v>
      </c>
      <c r="AI53" s="44"/>
      <c r="AJ53" s="44"/>
      <c r="AK53" s="44">
        <v>9.6000000000000014</v>
      </c>
      <c r="AL53" s="52"/>
      <c r="AM53" s="53"/>
      <c r="AN53" s="52"/>
      <c r="AO53" s="54"/>
      <c r="AP53" s="52"/>
      <c r="AQ53" s="53"/>
      <c r="AR53" s="54"/>
      <c r="AS53" s="54"/>
      <c r="AT53" s="54"/>
      <c r="AU53" s="53"/>
      <c r="AV53" s="52"/>
      <c r="AW53" s="54"/>
      <c r="AX53" s="54"/>
      <c r="AY53" s="53"/>
      <c r="AZ53" s="53"/>
      <c r="BA53" s="60"/>
    </row>
    <row r="54" spans="1:256" s="4" customFormat="1" ht="24" hidden="1" customHeight="1">
      <c r="A54" s="250"/>
      <c r="B54" s="26" t="s">
        <v>326</v>
      </c>
      <c r="C54" s="22"/>
      <c r="D54" s="23"/>
      <c r="E54" s="23"/>
      <c r="F54" s="24"/>
      <c r="G54" s="24"/>
      <c r="H54" s="24"/>
      <c r="I54" s="24"/>
      <c r="J54" s="24"/>
      <c r="K54" s="24"/>
      <c r="L54" s="24"/>
      <c r="M54" s="24"/>
      <c r="N54" s="22"/>
      <c r="O54" s="22"/>
      <c r="P54" s="24"/>
      <c r="Q54" s="42">
        <f t="shared" si="2"/>
        <v>336</v>
      </c>
      <c r="R54" s="43">
        <f t="shared" si="7"/>
        <v>0</v>
      </c>
      <c r="S54" s="44"/>
      <c r="T54" s="44"/>
      <c r="U54" s="45"/>
      <c r="V54" s="45"/>
      <c r="W54" s="45"/>
      <c r="X54" s="45"/>
      <c r="Y54" s="45"/>
      <c r="Z54" s="45"/>
      <c r="AA54" s="45"/>
      <c r="AB54" s="48">
        <f t="shared" si="4"/>
        <v>336</v>
      </c>
      <c r="AC54" s="48"/>
      <c r="AD54" s="48"/>
      <c r="AE54" s="48"/>
      <c r="AF54" s="48"/>
      <c r="AG54" s="48"/>
      <c r="AH54" s="44">
        <v>13.2</v>
      </c>
      <c r="AI54" s="44"/>
      <c r="AJ54" s="44">
        <v>68</v>
      </c>
      <c r="AK54" s="44">
        <v>136.80000000000001</v>
      </c>
      <c r="AL54" s="52"/>
      <c r="AM54" s="53"/>
      <c r="AN54" s="52"/>
      <c r="AO54" s="54"/>
      <c r="AP54" s="52">
        <v>68</v>
      </c>
      <c r="AQ54" s="53"/>
      <c r="AR54" s="54"/>
      <c r="AS54" s="54"/>
      <c r="AT54" s="54"/>
      <c r="AU54" s="53"/>
      <c r="AV54" s="52"/>
      <c r="AW54" s="54"/>
      <c r="AX54" s="54">
        <v>50</v>
      </c>
      <c r="AY54" s="53"/>
      <c r="AZ54" s="53"/>
      <c r="BA54" s="60"/>
    </row>
    <row r="55" spans="1:256" s="4" customFormat="1" ht="24" hidden="1" customHeight="1">
      <c r="A55" s="250"/>
      <c r="B55" s="26" t="s">
        <v>327</v>
      </c>
      <c r="C55" s="22"/>
      <c r="D55" s="23"/>
      <c r="E55" s="23"/>
      <c r="F55" s="24"/>
      <c r="G55" s="24"/>
      <c r="H55" s="24"/>
      <c r="I55" s="24"/>
      <c r="J55" s="24"/>
      <c r="K55" s="24"/>
      <c r="L55" s="24"/>
      <c r="M55" s="24"/>
      <c r="N55" s="22"/>
      <c r="O55" s="22"/>
      <c r="P55" s="24"/>
      <c r="Q55" s="42">
        <f t="shared" si="2"/>
        <v>473.80000000000007</v>
      </c>
      <c r="R55" s="43">
        <f t="shared" si="7"/>
        <v>0</v>
      </c>
      <c r="S55" s="44"/>
      <c r="T55" s="44"/>
      <c r="U55" s="45"/>
      <c r="V55" s="45"/>
      <c r="W55" s="45"/>
      <c r="X55" s="45"/>
      <c r="Y55" s="45"/>
      <c r="Z55" s="45"/>
      <c r="AA55" s="45"/>
      <c r="AB55" s="48">
        <f t="shared" si="4"/>
        <v>473.80000000000007</v>
      </c>
      <c r="AC55" s="48"/>
      <c r="AD55" s="48"/>
      <c r="AE55" s="48"/>
      <c r="AF55" s="48"/>
      <c r="AG55" s="48"/>
      <c r="AH55" s="44">
        <v>124.80000000000001</v>
      </c>
      <c r="AI55" s="44"/>
      <c r="AJ55" s="44"/>
      <c r="AK55" s="44">
        <v>204.00000000000003</v>
      </c>
      <c r="AL55" s="52"/>
      <c r="AM55" s="53"/>
      <c r="AN55" s="52">
        <v>1</v>
      </c>
      <c r="AO55" s="54"/>
      <c r="AP55" s="52">
        <v>144</v>
      </c>
      <c r="AQ55" s="53"/>
      <c r="AR55" s="54"/>
      <c r="AS55" s="54"/>
      <c r="AT55" s="54"/>
      <c r="AU55" s="53"/>
      <c r="AV55" s="52"/>
      <c r="AW55" s="54"/>
      <c r="AX55" s="54"/>
      <c r="AY55" s="53"/>
      <c r="AZ55" s="53"/>
      <c r="BA55" s="60"/>
    </row>
    <row r="56" spans="1:256" s="88" customFormat="1" ht="20.100000000000001" customHeight="1">
      <c r="A56" s="247" t="s">
        <v>328</v>
      </c>
      <c r="B56" s="248"/>
      <c r="C56" s="28"/>
      <c r="D56" s="29"/>
      <c r="E56" s="29"/>
      <c r="F56" s="30"/>
      <c r="G56" s="30"/>
      <c r="H56" s="30"/>
      <c r="I56" s="30"/>
      <c r="J56" s="30"/>
      <c r="K56" s="30"/>
      <c r="L56" s="30"/>
      <c r="M56" s="30"/>
      <c r="N56" s="28"/>
      <c r="O56" s="28"/>
      <c r="P56" s="35"/>
      <c r="Q56" s="43">
        <f t="shared" si="2"/>
        <v>16973.91</v>
      </c>
      <c r="R56" s="43"/>
      <c r="S56" s="46"/>
      <c r="T56" s="44"/>
      <c r="U56" s="44"/>
      <c r="V56" s="44"/>
      <c r="W56" s="44"/>
      <c r="X56" s="44"/>
      <c r="Y56" s="44"/>
      <c r="Z56" s="44"/>
      <c r="AA56" s="44"/>
      <c r="AB56" s="43">
        <f>AC56+AD56+AE56+AF56</f>
        <v>16973.91</v>
      </c>
      <c r="AC56" s="43">
        <f>SUBTOTAL(9,AH56,AI56,AJ56,AK56,AU56,AV56,AW56,AX56,AY56,AZ56,AT56)</f>
        <v>10353.5</v>
      </c>
      <c r="AD56" s="43">
        <f>SUBTOTAL(9,AL56)</f>
        <v>2192</v>
      </c>
      <c r="AE56" s="43">
        <f>SUBTOTAL(9,AR56,AQ56,AP56,AO56,AN56,AM56)</f>
        <v>4363.41</v>
      </c>
      <c r="AF56" s="93">
        <f>SUBTOTAL(9,AS56)</f>
        <v>65</v>
      </c>
      <c r="AG56" s="95"/>
      <c r="AH56" s="41">
        <f>AH57+AH61+AH62+AH63+AH64+AH65+AH66</f>
        <v>5909.7999999999993</v>
      </c>
      <c r="AI56" s="41"/>
      <c r="AJ56" s="41">
        <f>AJ57+AJ61+AJ62+AJ63+AJ64+AJ65+AJ66</f>
        <v>113</v>
      </c>
      <c r="AK56" s="41">
        <f>AK57+AK61+AK62+AK63+AK64+AK65+AK66</f>
        <v>2270.6999999999998</v>
      </c>
      <c r="AL56" s="41">
        <f>AL57+AL61+AL62+AL63+AL64+AL65+AL66</f>
        <v>2192</v>
      </c>
      <c r="AM56" s="51"/>
      <c r="AN56" s="55"/>
      <c r="AO56" s="51"/>
      <c r="AP56" s="41">
        <f>AP57+AP61+AP62+AP63+AP64+AP65+AP66</f>
        <v>440</v>
      </c>
      <c r="AQ56" s="51"/>
      <c r="AR56" s="56">
        <f>987.18+2936.23</f>
        <v>3923.41</v>
      </c>
      <c r="AS56" s="51">
        <v>65</v>
      </c>
      <c r="AT56" s="51"/>
      <c r="AU56" s="51"/>
      <c r="AV56" s="41">
        <f>AV57+AV61+AV62+AV63+AV64+AV65+AV66</f>
        <v>1960</v>
      </c>
      <c r="AW56" s="51"/>
      <c r="AX56" s="41">
        <f>AX57+AX61+AX62+AX63+AX64+AX65+AX66</f>
        <v>100</v>
      </c>
      <c r="AY56" s="51"/>
      <c r="AZ56" s="51"/>
      <c r="BA56" s="97"/>
      <c r="BB56" s="98"/>
      <c r="BC56" s="98"/>
      <c r="BD56" s="98"/>
      <c r="BE56" s="98"/>
      <c r="BF56" s="98"/>
      <c r="BG56" s="98"/>
      <c r="BH56" s="98"/>
      <c r="BI56" s="98"/>
      <c r="BJ56" s="98"/>
      <c r="BK56" s="98"/>
      <c r="BL56" s="98"/>
      <c r="BM56" s="98"/>
      <c r="BN56" s="98"/>
      <c r="BO56" s="98"/>
      <c r="BP56" s="98"/>
      <c r="BQ56" s="98"/>
      <c r="BR56" s="98"/>
      <c r="BS56" s="98"/>
      <c r="BT56" s="98"/>
      <c r="BU56" s="98"/>
      <c r="BV56" s="98"/>
      <c r="BW56" s="98"/>
      <c r="BX56" s="98"/>
      <c r="BY56" s="98"/>
      <c r="BZ56" s="98"/>
      <c r="CA56" s="98"/>
      <c r="CB56" s="98"/>
      <c r="CC56" s="98"/>
      <c r="CD56" s="98"/>
      <c r="CE56" s="98"/>
      <c r="CF56" s="98"/>
      <c r="CG56" s="98"/>
      <c r="CH56" s="98"/>
      <c r="CI56" s="98"/>
      <c r="CJ56" s="98"/>
      <c r="CK56" s="98"/>
      <c r="CL56" s="98"/>
      <c r="CM56" s="98"/>
      <c r="CN56" s="98"/>
      <c r="CO56" s="98"/>
      <c r="CP56" s="98"/>
      <c r="CQ56" s="98"/>
      <c r="CR56" s="98"/>
      <c r="CS56" s="98"/>
      <c r="CT56" s="98"/>
      <c r="CU56" s="98"/>
      <c r="CV56" s="98"/>
      <c r="CW56" s="98"/>
      <c r="CX56" s="98"/>
      <c r="CY56" s="98"/>
      <c r="CZ56" s="98"/>
      <c r="DA56" s="98"/>
      <c r="DB56" s="98"/>
      <c r="DC56" s="98"/>
      <c r="DD56" s="98"/>
      <c r="DE56" s="98"/>
      <c r="DF56" s="98"/>
      <c r="DG56" s="98"/>
      <c r="DH56" s="98"/>
      <c r="DI56" s="98"/>
      <c r="DJ56" s="98"/>
      <c r="DK56" s="98"/>
      <c r="DL56" s="98"/>
      <c r="DM56" s="98"/>
      <c r="DN56" s="98"/>
      <c r="DO56" s="98"/>
      <c r="DP56" s="99"/>
      <c r="DQ56" s="99"/>
      <c r="DR56" s="99"/>
      <c r="DS56" s="99"/>
      <c r="DT56" s="99"/>
      <c r="DU56" s="99"/>
      <c r="DV56" s="99"/>
      <c r="DW56" s="99"/>
      <c r="DX56" s="99"/>
      <c r="DY56" s="99"/>
      <c r="DZ56" s="99"/>
      <c r="EA56" s="99"/>
      <c r="EB56" s="99"/>
      <c r="EC56" s="99"/>
      <c r="ED56" s="99"/>
      <c r="EE56" s="99"/>
      <c r="EF56" s="99"/>
      <c r="EG56" s="99"/>
      <c r="EH56" s="99"/>
      <c r="EI56" s="99"/>
      <c r="EJ56" s="99"/>
      <c r="EK56" s="99"/>
      <c r="EL56" s="99"/>
      <c r="EM56" s="99"/>
      <c r="EN56" s="99"/>
      <c r="EO56" s="99"/>
      <c r="EP56" s="99"/>
      <c r="EQ56" s="99"/>
      <c r="ER56" s="99"/>
      <c r="ES56" s="99"/>
      <c r="ET56" s="99"/>
      <c r="EU56" s="99"/>
      <c r="EV56" s="99"/>
      <c r="EW56" s="99"/>
      <c r="EX56" s="99"/>
      <c r="EY56" s="99"/>
      <c r="EZ56" s="99"/>
      <c r="FA56" s="99"/>
      <c r="FB56" s="99"/>
      <c r="FC56" s="99"/>
      <c r="FD56" s="99"/>
      <c r="FE56" s="99"/>
      <c r="FF56" s="99"/>
      <c r="FG56" s="99"/>
      <c r="FH56" s="99"/>
      <c r="FI56" s="99"/>
      <c r="FJ56" s="99"/>
      <c r="FK56" s="99"/>
      <c r="FL56" s="99"/>
      <c r="FM56" s="99"/>
      <c r="FN56" s="99"/>
      <c r="FO56" s="99"/>
      <c r="FP56" s="99"/>
      <c r="FQ56" s="99"/>
      <c r="FR56" s="99"/>
      <c r="FS56" s="99"/>
      <c r="FT56" s="99"/>
      <c r="FU56" s="99"/>
      <c r="FV56" s="99"/>
      <c r="FW56" s="99"/>
      <c r="FX56" s="99"/>
      <c r="FY56" s="99"/>
      <c r="FZ56" s="99"/>
      <c r="GA56" s="99"/>
      <c r="GB56" s="99"/>
      <c r="GC56" s="99"/>
      <c r="GD56" s="99"/>
      <c r="GE56" s="99"/>
      <c r="GF56" s="99"/>
      <c r="GG56" s="99"/>
      <c r="GH56" s="99"/>
      <c r="GI56" s="99"/>
      <c r="GJ56" s="99"/>
      <c r="GK56" s="99"/>
      <c r="GL56" s="99"/>
      <c r="GM56" s="99"/>
      <c r="GN56" s="99"/>
      <c r="GO56" s="99"/>
      <c r="GP56" s="99"/>
      <c r="GQ56" s="99"/>
      <c r="GR56" s="99"/>
      <c r="GS56" s="99"/>
      <c r="GT56" s="99"/>
      <c r="GU56" s="99"/>
      <c r="GV56" s="99"/>
      <c r="GW56" s="99"/>
      <c r="GX56" s="99"/>
      <c r="GY56" s="99"/>
      <c r="GZ56" s="99"/>
      <c r="HA56" s="98"/>
      <c r="HB56" s="98"/>
      <c r="HC56" s="98"/>
      <c r="HD56" s="98"/>
      <c r="HE56" s="98"/>
      <c r="HF56" s="98"/>
      <c r="HG56" s="98"/>
      <c r="HH56" s="98"/>
      <c r="HI56" s="98"/>
      <c r="HJ56" s="98"/>
      <c r="HK56" s="98"/>
      <c r="HL56" s="98"/>
      <c r="HM56" s="98"/>
      <c r="HN56" s="98"/>
      <c r="HO56" s="98"/>
      <c r="HP56" s="98"/>
      <c r="HQ56" s="98"/>
      <c r="HR56" s="98"/>
      <c r="HS56" s="98"/>
      <c r="HT56" s="98"/>
      <c r="HU56" s="98"/>
      <c r="HV56" s="98"/>
      <c r="HW56" s="98"/>
      <c r="HX56" s="98"/>
      <c r="HY56" s="98"/>
      <c r="HZ56" s="98"/>
      <c r="IA56" s="98"/>
      <c r="IB56" s="98"/>
      <c r="IC56" s="98"/>
      <c r="ID56" s="98"/>
      <c r="IE56" s="98"/>
      <c r="IF56" s="98"/>
      <c r="IG56" s="98"/>
      <c r="IH56" s="98"/>
      <c r="II56" s="98"/>
      <c r="IJ56" s="98"/>
      <c r="IK56" s="98"/>
      <c r="IL56" s="98"/>
      <c r="IM56" s="98"/>
      <c r="IN56" s="98"/>
      <c r="IO56" s="98"/>
      <c r="IP56" s="98"/>
      <c r="IQ56" s="98"/>
      <c r="IR56" s="98"/>
      <c r="IS56" s="98"/>
      <c r="IT56" s="98"/>
      <c r="IU56" s="98"/>
      <c r="IV56" s="98"/>
    </row>
    <row r="57" spans="1:256" s="4" customFormat="1" ht="24" hidden="1" customHeight="1">
      <c r="A57" s="250" t="s">
        <v>282</v>
      </c>
      <c r="B57" s="21" t="s">
        <v>283</v>
      </c>
      <c r="C57" s="22"/>
      <c r="D57" s="23"/>
      <c r="E57" s="23"/>
      <c r="F57" s="24"/>
      <c r="G57" s="24"/>
      <c r="H57" s="24"/>
      <c r="I57" s="24"/>
      <c r="J57" s="24"/>
      <c r="K57" s="24"/>
      <c r="L57" s="24"/>
      <c r="M57" s="24"/>
      <c r="N57" s="22"/>
      <c r="O57" s="22"/>
      <c r="P57" s="24"/>
      <c r="Q57" s="42">
        <f t="shared" si="2"/>
        <v>4736.1099999999997</v>
      </c>
      <c r="R57" s="43">
        <f t="shared" si="7"/>
        <v>0</v>
      </c>
      <c r="S57" s="44"/>
      <c r="T57" s="44"/>
      <c r="U57" s="45"/>
      <c r="V57" s="45"/>
      <c r="W57" s="45"/>
      <c r="X57" s="45"/>
      <c r="Y57" s="45"/>
      <c r="Z57" s="45"/>
      <c r="AA57" s="45"/>
      <c r="AB57" s="48">
        <f t="shared" si="4"/>
        <v>4736.1099999999997</v>
      </c>
      <c r="AC57" s="48"/>
      <c r="AD57" s="48"/>
      <c r="AE57" s="48"/>
      <c r="AF57" s="48"/>
      <c r="AG57" s="48"/>
      <c r="AH57" s="44">
        <f>SUM(AH58:AH60)</f>
        <v>570.70000000000005</v>
      </c>
      <c r="AI57" s="44"/>
      <c r="AJ57" s="44"/>
      <c r="AK57" s="44"/>
      <c r="AL57" s="52"/>
      <c r="AM57" s="53"/>
      <c r="AN57" s="52"/>
      <c r="AO57" s="54"/>
      <c r="AP57" s="44">
        <f>SUM(AP58:AP60)</f>
        <v>127</v>
      </c>
      <c r="AQ57" s="53"/>
      <c r="AR57" s="52">
        <f>987.18+2936.23</f>
        <v>3923.41</v>
      </c>
      <c r="AS57" s="54">
        <v>65</v>
      </c>
      <c r="AT57" s="54"/>
      <c r="AU57" s="53"/>
      <c r="AV57" s="52"/>
      <c r="AW57" s="54"/>
      <c r="AX57" s="44">
        <f>SUM(AX58:AX60)</f>
        <v>50</v>
      </c>
      <c r="AY57" s="53"/>
      <c r="AZ57" s="53"/>
      <c r="BA57" s="60"/>
    </row>
    <row r="58" spans="1:256" s="4" customFormat="1" ht="24" hidden="1" customHeight="1">
      <c r="A58" s="250"/>
      <c r="B58" s="31" t="s">
        <v>329</v>
      </c>
      <c r="C58" s="22"/>
      <c r="D58" s="23"/>
      <c r="E58" s="23"/>
      <c r="F58" s="24"/>
      <c r="G58" s="24"/>
      <c r="H58" s="24"/>
      <c r="I58" s="24"/>
      <c r="J58" s="24"/>
      <c r="K58" s="24"/>
      <c r="L58" s="24"/>
      <c r="M58" s="24"/>
      <c r="N58" s="22"/>
      <c r="O58" s="22"/>
      <c r="P58" s="24"/>
      <c r="Q58" s="42">
        <f t="shared" si="2"/>
        <v>127</v>
      </c>
      <c r="R58" s="43">
        <f t="shared" si="7"/>
        <v>0</v>
      </c>
      <c r="S58" s="44"/>
      <c r="T58" s="44"/>
      <c r="U58" s="45"/>
      <c r="V58" s="45"/>
      <c r="W58" s="45"/>
      <c r="X58" s="45"/>
      <c r="Y58" s="45"/>
      <c r="Z58" s="45"/>
      <c r="AA58" s="45"/>
      <c r="AB58" s="48">
        <f t="shared" si="4"/>
        <v>127</v>
      </c>
      <c r="AC58" s="48"/>
      <c r="AD58" s="48"/>
      <c r="AE58" s="48"/>
      <c r="AF58" s="48"/>
      <c r="AG58" s="48"/>
      <c r="AH58" s="44"/>
      <c r="AI58" s="44"/>
      <c r="AJ58" s="44"/>
      <c r="AK58" s="44"/>
      <c r="AL58" s="52"/>
      <c r="AM58" s="53"/>
      <c r="AN58" s="52"/>
      <c r="AO58" s="54"/>
      <c r="AP58" s="52">
        <v>127</v>
      </c>
      <c r="AQ58" s="53"/>
      <c r="AR58" s="54"/>
      <c r="AS58" s="54"/>
      <c r="AT58" s="54"/>
      <c r="AU58" s="53"/>
      <c r="AV58" s="52"/>
      <c r="AW58" s="54"/>
      <c r="AX58" s="54"/>
      <c r="AY58" s="53"/>
      <c r="AZ58" s="53"/>
      <c r="BA58" s="60"/>
    </row>
    <row r="59" spans="1:256" s="4" customFormat="1" ht="24" hidden="1" customHeight="1">
      <c r="A59" s="250"/>
      <c r="B59" s="31" t="s">
        <v>330</v>
      </c>
      <c r="C59" s="22"/>
      <c r="D59" s="23"/>
      <c r="E59" s="23"/>
      <c r="F59" s="24"/>
      <c r="G59" s="24"/>
      <c r="H59" s="24"/>
      <c r="I59" s="24"/>
      <c r="J59" s="24"/>
      <c r="K59" s="24"/>
      <c r="L59" s="24"/>
      <c r="M59" s="24"/>
      <c r="N59" s="22"/>
      <c r="O59" s="22"/>
      <c r="P59" s="24"/>
      <c r="Q59" s="42">
        <f t="shared" si="2"/>
        <v>571.30000000000007</v>
      </c>
      <c r="R59" s="43">
        <f t="shared" si="7"/>
        <v>0</v>
      </c>
      <c r="S59" s="44"/>
      <c r="T59" s="44"/>
      <c r="U59" s="45"/>
      <c r="V59" s="45"/>
      <c r="W59" s="45"/>
      <c r="X59" s="45"/>
      <c r="Y59" s="45"/>
      <c r="Z59" s="45"/>
      <c r="AA59" s="45"/>
      <c r="AB59" s="48">
        <f t="shared" si="4"/>
        <v>571.30000000000007</v>
      </c>
      <c r="AC59" s="48"/>
      <c r="AD59" s="48"/>
      <c r="AE59" s="48"/>
      <c r="AF59" s="48"/>
      <c r="AG59" s="48"/>
      <c r="AH59" s="44">
        <v>521.30000000000007</v>
      </c>
      <c r="AI59" s="44"/>
      <c r="AJ59" s="44"/>
      <c r="AK59" s="44"/>
      <c r="AL59" s="52"/>
      <c r="AM59" s="53"/>
      <c r="AN59" s="52"/>
      <c r="AO59" s="54"/>
      <c r="AP59" s="52"/>
      <c r="AQ59" s="53"/>
      <c r="AR59" s="54"/>
      <c r="AS59" s="54"/>
      <c r="AT59" s="54"/>
      <c r="AU59" s="53"/>
      <c r="AV59" s="52"/>
      <c r="AW59" s="54"/>
      <c r="AX59" s="54">
        <v>50</v>
      </c>
      <c r="AY59" s="53"/>
      <c r="AZ59" s="53"/>
      <c r="BA59" s="60"/>
    </row>
    <row r="60" spans="1:256" s="4" customFormat="1" ht="24" hidden="1" customHeight="1">
      <c r="A60" s="250"/>
      <c r="B60" s="31" t="s">
        <v>331</v>
      </c>
      <c r="C60" s="22"/>
      <c r="D60" s="23"/>
      <c r="E60" s="23"/>
      <c r="F60" s="24"/>
      <c r="G60" s="24"/>
      <c r="H60" s="24"/>
      <c r="I60" s="24"/>
      <c r="J60" s="24"/>
      <c r="K60" s="24"/>
      <c r="L60" s="24"/>
      <c r="M60" s="24"/>
      <c r="N60" s="22"/>
      <c r="O60" s="22"/>
      <c r="P60" s="24"/>
      <c r="Q60" s="42">
        <f t="shared" si="2"/>
        <v>49.4</v>
      </c>
      <c r="R60" s="43">
        <f t="shared" si="7"/>
        <v>0</v>
      </c>
      <c r="S60" s="44"/>
      <c r="T60" s="44"/>
      <c r="U60" s="45"/>
      <c r="V60" s="45"/>
      <c r="W60" s="45"/>
      <c r="X60" s="45"/>
      <c r="Y60" s="45"/>
      <c r="Z60" s="45"/>
      <c r="AA60" s="45"/>
      <c r="AB60" s="48">
        <f t="shared" si="4"/>
        <v>49.4</v>
      </c>
      <c r="AC60" s="48"/>
      <c r="AD60" s="48"/>
      <c r="AE60" s="48"/>
      <c r="AF60" s="48"/>
      <c r="AG60" s="48"/>
      <c r="AH60" s="44">
        <v>49.4</v>
      </c>
      <c r="AI60" s="44"/>
      <c r="AJ60" s="44"/>
      <c r="AK60" s="44"/>
      <c r="AL60" s="52"/>
      <c r="AM60" s="53"/>
      <c r="AN60" s="52"/>
      <c r="AO60" s="54"/>
      <c r="AP60" s="52"/>
      <c r="AQ60" s="53"/>
      <c r="AR60" s="54"/>
      <c r="AS60" s="54"/>
      <c r="AT60" s="54"/>
      <c r="AU60" s="53"/>
      <c r="AV60" s="52"/>
      <c r="AW60" s="54"/>
      <c r="AX60" s="54"/>
      <c r="AY60" s="53"/>
      <c r="AZ60" s="53"/>
      <c r="BA60" s="60"/>
    </row>
    <row r="61" spans="1:256" s="4" customFormat="1" ht="24" hidden="1" customHeight="1">
      <c r="A61" s="250" t="s">
        <v>298</v>
      </c>
      <c r="B61" s="26" t="s">
        <v>332</v>
      </c>
      <c r="C61" s="22"/>
      <c r="D61" s="23"/>
      <c r="E61" s="23"/>
      <c r="F61" s="24"/>
      <c r="G61" s="24"/>
      <c r="H61" s="24"/>
      <c r="I61" s="24"/>
      <c r="J61" s="24"/>
      <c r="K61" s="24"/>
      <c r="L61" s="24"/>
      <c r="M61" s="24"/>
      <c r="N61" s="22"/>
      <c r="O61" s="22"/>
      <c r="P61" s="24"/>
      <c r="Q61" s="42">
        <f t="shared" si="2"/>
        <v>1539</v>
      </c>
      <c r="R61" s="43">
        <f t="shared" si="7"/>
        <v>0</v>
      </c>
      <c r="S61" s="44"/>
      <c r="T61" s="44"/>
      <c r="U61" s="45"/>
      <c r="V61" s="45"/>
      <c r="W61" s="45"/>
      <c r="X61" s="45"/>
      <c r="Y61" s="45"/>
      <c r="Z61" s="45"/>
      <c r="AA61" s="45"/>
      <c r="AB61" s="48">
        <f t="shared" si="4"/>
        <v>1539</v>
      </c>
      <c r="AC61" s="48"/>
      <c r="AD61" s="48"/>
      <c r="AE61" s="48"/>
      <c r="AF61" s="48"/>
      <c r="AG61" s="48"/>
      <c r="AH61" s="44">
        <v>1284.4000000000001</v>
      </c>
      <c r="AI61" s="44"/>
      <c r="AJ61" s="44"/>
      <c r="AK61" s="44">
        <v>204.59999999999997</v>
      </c>
      <c r="AL61" s="52"/>
      <c r="AM61" s="53"/>
      <c r="AN61" s="52"/>
      <c r="AO61" s="54"/>
      <c r="AP61" s="52"/>
      <c r="AQ61" s="53"/>
      <c r="AR61" s="54"/>
      <c r="AS61" s="54"/>
      <c r="AT61" s="54"/>
      <c r="AU61" s="53"/>
      <c r="AV61" s="52"/>
      <c r="AW61" s="54"/>
      <c r="AX61" s="54">
        <v>50</v>
      </c>
      <c r="AY61" s="53"/>
      <c r="AZ61" s="53"/>
      <c r="BA61" s="60"/>
    </row>
    <row r="62" spans="1:256" s="4" customFormat="1" ht="24" hidden="1" customHeight="1">
      <c r="A62" s="250"/>
      <c r="B62" s="26" t="s">
        <v>333</v>
      </c>
      <c r="C62" s="22"/>
      <c r="D62" s="23"/>
      <c r="E62" s="23"/>
      <c r="F62" s="24"/>
      <c r="G62" s="24"/>
      <c r="H62" s="24"/>
      <c r="I62" s="24"/>
      <c r="J62" s="24"/>
      <c r="K62" s="24"/>
      <c r="L62" s="24"/>
      <c r="M62" s="24"/>
      <c r="N62" s="22"/>
      <c r="O62" s="22"/>
      <c r="P62" s="24"/>
      <c r="Q62" s="42">
        <f t="shared" si="2"/>
        <v>1418.2</v>
      </c>
      <c r="R62" s="43">
        <f t="shared" si="7"/>
        <v>0</v>
      </c>
      <c r="S62" s="44"/>
      <c r="T62" s="44"/>
      <c r="U62" s="45"/>
      <c r="V62" s="45"/>
      <c r="W62" s="45"/>
      <c r="X62" s="45"/>
      <c r="Y62" s="45"/>
      <c r="Z62" s="45"/>
      <c r="AA62" s="45"/>
      <c r="AB62" s="48">
        <f t="shared" si="4"/>
        <v>1418.2</v>
      </c>
      <c r="AC62" s="48"/>
      <c r="AD62" s="48"/>
      <c r="AE62" s="48"/>
      <c r="AF62" s="48"/>
      <c r="AG62" s="48"/>
      <c r="AH62" s="44">
        <v>1305.2</v>
      </c>
      <c r="AI62" s="44"/>
      <c r="AJ62" s="44">
        <v>113</v>
      </c>
      <c r="AK62" s="44"/>
      <c r="AL62" s="52"/>
      <c r="AM62" s="53"/>
      <c r="AN62" s="52"/>
      <c r="AO62" s="54"/>
      <c r="AP62" s="52"/>
      <c r="AQ62" s="53"/>
      <c r="AR62" s="54"/>
      <c r="AS62" s="54"/>
      <c r="AT62" s="54"/>
      <c r="AU62" s="53"/>
      <c r="AV62" s="52"/>
      <c r="AW62" s="54"/>
      <c r="AX62" s="54"/>
      <c r="AY62" s="53"/>
      <c r="AZ62" s="53"/>
      <c r="BA62" s="60"/>
    </row>
    <row r="63" spans="1:256" s="4" customFormat="1" ht="24" hidden="1" customHeight="1">
      <c r="A63" s="250"/>
      <c r="B63" s="26" t="s">
        <v>334</v>
      </c>
      <c r="C63" s="22"/>
      <c r="D63" s="23"/>
      <c r="E63" s="23"/>
      <c r="F63" s="24"/>
      <c r="G63" s="24"/>
      <c r="H63" s="24"/>
      <c r="I63" s="24"/>
      <c r="J63" s="24"/>
      <c r="K63" s="24"/>
      <c r="L63" s="24"/>
      <c r="M63" s="24"/>
      <c r="N63" s="22"/>
      <c r="O63" s="22"/>
      <c r="P63" s="24"/>
      <c r="Q63" s="42">
        <f t="shared" si="2"/>
        <v>309.5</v>
      </c>
      <c r="R63" s="43">
        <f t="shared" si="7"/>
        <v>0</v>
      </c>
      <c r="S63" s="44"/>
      <c r="T63" s="44"/>
      <c r="U63" s="45"/>
      <c r="V63" s="45"/>
      <c r="W63" s="45"/>
      <c r="X63" s="45"/>
      <c r="Y63" s="45"/>
      <c r="Z63" s="45"/>
      <c r="AA63" s="45"/>
      <c r="AB63" s="48">
        <f t="shared" si="4"/>
        <v>309.5</v>
      </c>
      <c r="AC63" s="48"/>
      <c r="AD63" s="48"/>
      <c r="AE63" s="48"/>
      <c r="AF63" s="48"/>
      <c r="AG63" s="48"/>
      <c r="AH63" s="44">
        <v>144.29999999999998</v>
      </c>
      <c r="AI63" s="44"/>
      <c r="AJ63" s="44"/>
      <c r="AK63" s="44">
        <v>10.199999999999999</v>
      </c>
      <c r="AL63" s="52"/>
      <c r="AM63" s="53"/>
      <c r="AN63" s="52"/>
      <c r="AO63" s="54"/>
      <c r="AP63" s="52">
        <v>155</v>
      </c>
      <c r="AQ63" s="53"/>
      <c r="AR63" s="54"/>
      <c r="AS63" s="54"/>
      <c r="AT63" s="54"/>
      <c r="AU63" s="53"/>
      <c r="AV63" s="52"/>
      <c r="AW63" s="54"/>
      <c r="AX63" s="54"/>
      <c r="AY63" s="53"/>
      <c r="AZ63" s="53"/>
      <c r="BA63" s="60"/>
    </row>
    <row r="64" spans="1:256" s="4" customFormat="1" ht="24" hidden="1" customHeight="1">
      <c r="A64" s="250"/>
      <c r="B64" s="26" t="s">
        <v>335</v>
      </c>
      <c r="C64" s="22"/>
      <c r="D64" s="23"/>
      <c r="E64" s="23"/>
      <c r="F64" s="24"/>
      <c r="G64" s="24"/>
      <c r="H64" s="24"/>
      <c r="I64" s="24"/>
      <c r="J64" s="24"/>
      <c r="K64" s="24"/>
      <c r="L64" s="24"/>
      <c r="M64" s="24"/>
      <c r="N64" s="22"/>
      <c r="O64" s="22"/>
      <c r="P64" s="24"/>
      <c r="Q64" s="42">
        <f t="shared" si="2"/>
        <v>1468.3999999999999</v>
      </c>
      <c r="R64" s="43">
        <f t="shared" si="7"/>
        <v>0</v>
      </c>
      <c r="S64" s="44"/>
      <c r="T64" s="44"/>
      <c r="U64" s="45"/>
      <c r="V64" s="45"/>
      <c r="W64" s="45"/>
      <c r="X64" s="45"/>
      <c r="Y64" s="45"/>
      <c r="Z64" s="45"/>
      <c r="AA64" s="45"/>
      <c r="AB64" s="48">
        <f t="shared" si="4"/>
        <v>1468.3999999999999</v>
      </c>
      <c r="AC64" s="48"/>
      <c r="AD64" s="48"/>
      <c r="AE64" s="48"/>
      <c r="AF64" s="48"/>
      <c r="AG64" s="48"/>
      <c r="AH64" s="44">
        <v>1310.3999999999999</v>
      </c>
      <c r="AI64" s="44"/>
      <c r="AJ64" s="44"/>
      <c r="AK64" s="44"/>
      <c r="AL64" s="52"/>
      <c r="AM64" s="53"/>
      <c r="AN64" s="52"/>
      <c r="AO64" s="54"/>
      <c r="AP64" s="52">
        <v>158</v>
      </c>
      <c r="AQ64" s="53"/>
      <c r="AR64" s="54"/>
      <c r="AS64" s="54"/>
      <c r="AT64" s="54"/>
      <c r="AU64" s="53"/>
      <c r="AV64" s="52"/>
      <c r="AW64" s="54"/>
      <c r="AX64" s="54"/>
      <c r="AY64" s="53"/>
      <c r="AZ64" s="53"/>
      <c r="BA64" s="60"/>
    </row>
    <row r="65" spans="1:256" s="4" customFormat="1" ht="24" hidden="1" customHeight="1">
      <c r="A65" s="250"/>
      <c r="B65" s="26" t="s">
        <v>336</v>
      </c>
      <c r="C65" s="22"/>
      <c r="D65" s="23"/>
      <c r="E65" s="23"/>
      <c r="F65" s="24"/>
      <c r="G65" s="24"/>
      <c r="H65" s="24"/>
      <c r="I65" s="24"/>
      <c r="J65" s="24"/>
      <c r="K65" s="24"/>
      <c r="L65" s="24"/>
      <c r="M65" s="24"/>
      <c r="N65" s="22"/>
      <c r="O65" s="22"/>
      <c r="P65" s="24"/>
      <c r="Q65" s="42">
        <f t="shared" si="2"/>
        <v>1337.9</v>
      </c>
      <c r="R65" s="43">
        <f t="shared" si="7"/>
        <v>0</v>
      </c>
      <c r="S65" s="44"/>
      <c r="T65" s="44"/>
      <c r="U65" s="45"/>
      <c r="V65" s="45"/>
      <c r="W65" s="45"/>
      <c r="X65" s="45"/>
      <c r="Y65" s="45"/>
      <c r="Z65" s="45"/>
      <c r="AA65" s="45"/>
      <c r="AB65" s="48">
        <f t="shared" si="4"/>
        <v>1337.9</v>
      </c>
      <c r="AC65" s="48"/>
      <c r="AD65" s="48"/>
      <c r="AE65" s="48"/>
      <c r="AF65" s="48"/>
      <c r="AG65" s="48"/>
      <c r="AH65" s="44">
        <v>1043.9000000000001</v>
      </c>
      <c r="AI65" s="44"/>
      <c r="AJ65" s="44"/>
      <c r="AK65" s="44">
        <v>294</v>
      </c>
      <c r="AL65" s="52"/>
      <c r="AM65" s="53"/>
      <c r="AN65" s="52"/>
      <c r="AO65" s="54"/>
      <c r="AP65" s="52"/>
      <c r="AQ65" s="53"/>
      <c r="AR65" s="54"/>
      <c r="AS65" s="54"/>
      <c r="AT65" s="54"/>
      <c r="AU65" s="53"/>
      <c r="AV65" s="52"/>
      <c r="AW65" s="54"/>
      <c r="AX65" s="54"/>
      <c r="AY65" s="53"/>
      <c r="AZ65" s="53"/>
      <c r="BA65" s="60"/>
    </row>
    <row r="66" spans="1:256" s="4" customFormat="1" ht="24" hidden="1" customHeight="1">
      <c r="A66" s="250"/>
      <c r="B66" s="26" t="s">
        <v>337</v>
      </c>
      <c r="C66" s="22"/>
      <c r="D66" s="23"/>
      <c r="E66" s="23"/>
      <c r="F66" s="24"/>
      <c r="G66" s="24"/>
      <c r="H66" s="24"/>
      <c r="I66" s="24"/>
      <c r="J66" s="24"/>
      <c r="K66" s="24"/>
      <c r="L66" s="24"/>
      <c r="M66" s="24"/>
      <c r="N66" s="22"/>
      <c r="O66" s="22"/>
      <c r="P66" s="24"/>
      <c r="Q66" s="42">
        <f t="shared" si="2"/>
        <v>6164.8</v>
      </c>
      <c r="R66" s="43">
        <f t="shared" si="7"/>
        <v>0</v>
      </c>
      <c r="S66" s="44"/>
      <c r="T66" s="44"/>
      <c r="U66" s="45"/>
      <c r="V66" s="45"/>
      <c r="W66" s="45"/>
      <c r="X66" s="45"/>
      <c r="Y66" s="45"/>
      <c r="Z66" s="45"/>
      <c r="AA66" s="45"/>
      <c r="AB66" s="48">
        <f t="shared" si="4"/>
        <v>6164.8</v>
      </c>
      <c r="AC66" s="48"/>
      <c r="AD66" s="48"/>
      <c r="AE66" s="48"/>
      <c r="AF66" s="48"/>
      <c r="AG66" s="48"/>
      <c r="AH66" s="44">
        <v>250.9</v>
      </c>
      <c r="AI66" s="44"/>
      <c r="AJ66" s="44"/>
      <c r="AK66" s="44">
        <v>1761.9</v>
      </c>
      <c r="AL66" s="52">
        <v>2192</v>
      </c>
      <c r="AM66" s="53"/>
      <c r="AN66" s="52"/>
      <c r="AO66" s="54"/>
      <c r="AP66" s="52"/>
      <c r="AQ66" s="53"/>
      <c r="AR66" s="54"/>
      <c r="AS66" s="54"/>
      <c r="AT66" s="54"/>
      <c r="AU66" s="53"/>
      <c r="AV66" s="52">
        <v>1960</v>
      </c>
      <c r="AW66" s="54"/>
      <c r="AX66" s="54"/>
      <c r="AY66" s="53"/>
      <c r="AZ66" s="53"/>
      <c r="BA66" s="60"/>
    </row>
    <row r="67" spans="1:256" s="88" customFormat="1" ht="20.100000000000001" customHeight="1">
      <c r="A67" s="247" t="s">
        <v>338</v>
      </c>
      <c r="B67" s="248"/>
      <c r="C67" s="28"/>
      <c r="D67" s="29"/>
      <c r="E67" s="29"/>
      <c r="F67" s="30"/>
      <c r="G67" s="30"/>
      <c r="H67" s="30"/>
      <c r="I67" s="30"/>
      <c r="J67" s="30"/>
      <c r="K67" s="30"/>
      <c r="L67" s="30"/>
      <c r="M67" s="30"/>
      <c r="N67" s="28"/>
      <c r="O67" s="28"/>
      <c r="P67" s="35"/>
      <c r="Q67" s="43">
        <f t="shared" si="2"/>
        <v>60187.820000000007</v>
      </c>
      <c r="R67" s="43">
        <f t="shared" si="7"/>
        <v>8180</v>
      </c>
      <c r="S67" s="46"/>
      <c r="T67" s="44"/>
      <c r="U67" s="44"/>
      <c r="V67" s="44">
        <v>5890</v>
      </c>
      <c r="W67" s="44"/>
      <c r="X67" s="44"/>
      <c r="Y67" s="44">
        <v>2290</v>
      </c>
      <c r="Z67" s="44"/>
      <c r="AA67" s="44"/>
      <c r="AB67" s="43">
        <f>AC67+AD67+AE67+AF67</f>
        <v>52007.820000000007</v>
      </c>
      <c r="AC67" s="43">
        <f>SUBTOTAL(9,AH67,AI67,AJ67,AK67,AU67,AV67,AW67,AX67,AY67,AZ67,AT67)</f>
        <v>40057.300000000003</v>
      </c>
      <c r="AD67" s="43">
        <f>SUBTOTAL(9,AL67)</f>
        <v>6569</v>
      </c>
      <c r="AE67" s="43">
        <f>SUBTOTAL(9,AR67,AQ67,AP67,AO67,AN67,AM67)</f>
        <v>5121.5200000000004</v>
      </c>
      <c r="AF67" s="93">
        <f>SUBTOTAL(9,AS67)</f>
        <v>260</v>
      </c>
      <c r="AG67" s="95"/>
      <c r="AH67" s="41">
        <f>AH68+AH72+AH73+AH74+AH75</f>
        <v>8957</v>
      </c>
      <c r="AI67" s="41"/>
      <c r="AJ67" s="41">
        <f>AJ68+AJ72+AJ73+AJ74+AJ75</f>
        <v>1635</v>
      </c>
      <c r="AK67" s="41">
        <f>AK68+AK72+AK73+AK74+AK75</f>
        <v>7514.3</v>
      </c>
      <c r="AL67" s="41">
        <f>AL68+AL72+AL73+AL74+AL75</f>
        <v>6569</v>
      </c>
      <c r="AM67" s="51"/>
      <c r="AN67" s="55"/>
      <c r="AO67" s="51">
        <v>435</v>
      </c>
      <c r="AP67" s="41">
        <f>AP68+AP72+AP73+AP74+AP75</f>
        <v>1544</v>
      </c>
      <c r="AQ67" s="51"/>
      <c r="AR67" s="56">
        <f>2194.65+947.87</f>
        <v>3142.52</v>
      </c>
      <c r="AS67" s="51">
        <v>260</v>
      </c>
      <c r="AT67" s="51"/>
      <c r="AU67" s="51"/>
      <c r="AV67" s="41">
        <f>AV68+AV72+AV73+AV74+AV75</f>
        <v>20721</v>
      </c>
      <c r="AW67" s="41">
        <f>AW68+AW72+AW73+AW74+AW75</f>
        <v>1000</v>
      </c>
      <c r="AX67" s="41">
        <f>AX68+AX72+AX73+AX74+AX75</f>
        <v>230</v>
      </c>
      <c r="AY67" s="51"/>
      <c r="AZ67" s="51"/>
      <c r="BA67" s="97"/>
      <c r="BB67" s="98"/>
      <c r="BC67" s="98"/>
      <c r="BD67" s="98"/>
      <c r="BE67" s="98"/>
      <c r="BF67" s="98"/>
      <c r="BG67" s="98"/>
      <c r="BH67" s="98"/>
      <c r="BI67" s="98"/>
      <c r="BJ67" s="98"/>
      <c r="BK67" s="98"/>
      <c r="BL67" s="98"/>
      <c r="BM67" s="98"/>
      <c r="BN67" s="98"/>
      <c r="BO67" s="98"/>
      <c r="BP67" s="98"/>
      <c r="BQ67" s="98"/>
      <c r="BR67" s="98"/>
      <c r="BS67" s="98"/>
      <c r="BT67" s="98"/>
      <c r="BU67" s="98"/>
      <c r="BV67" s="98"/>
      <c r="BW67" s="98"/>
      <c r="BX67" s="98"/>
      <c r="BY67" s="98"/>
      <c r="BZ67" s="98"/>
      <c r="CA67" s="98"/>
      <c r="CB67" s="98"/>
      <c r="CC67" s="98"/>
      <c r="CD67" s="98"/>
      <c r="CE67" s="98"/>
      <c r="CF67" s="98"/>
      <c r="CG67" s="98"/>
      <c r="CH67" s="98"/>
      <c r="CI67" s="98"/>
      <c r="CJ67" s="98"/>
      <c r="CK67" s="98"/>
      <c r="CL67" s="98"/>
      <c r="CM67" s="98"/>
      <c r="CN67" s="98"/>
      <c r="CO67" s="98"/>
      <c r="CP67" s="98"/>
      <c r="CQ67" s="98"/>
      <c r="CR67" s="98"/>
      <c r="CS67" s="98"/>
      <c r="CT67" s="98"/>
      <c r="CU67" s="98"/>
      <c r="CV67" s="98"/>
      <c r="CW67" s="98"/>
      <c r="CX67" s="98"/>
      <c r="CY67" s="98"/>
      <c r="CZ67" s="98"/>
      <c r="DA67" s="98"/>
      <c r="DB67" s="98"/>
      <c r="DC67" s="98"/>
      <c r="DD67" s="98"/>
      <c r="DE67" s="98"/>
      <c r="DF67" s="98"/>
      <c r="DG67" s="98"/>
      <c r="DH67" s="98"/>
      <c r="DI67" s="98"/>
      <c r="DJ67" s="98"/>
      <c r="DK67" s="98"/>
      <c r="DL67" s="98"/>
      <c r="DM67" s="98"/>
      <c r="DN67" s="98"/>
      <c r="DO67" s="98"/>
      <c r="DP67" s="99"/>
      <c r="DQ67" s="99"/>
      <c r="DR67" s="99"/>
      <c r="DS67" s="99"/>
      <c r="DT67" s="99"/>
      <c r="DU67" s="99"/>
      <c r="DV67" s="99"/>
      <c r="DW67" s="99"/>
      <c r="DX67" s="99"/>
      <c r="DY67" s="99"/>
      <c r="DZ67" s="99"/>
      <c r="EA67" s="99"/>
      <c r="EB67" s="99"/>
      <c r="EC67" s="99"/>
      <c r="ED67" s="99"/>
      <c r="EE67" s="99"/>
      <c r="EF67" s="99"/>
      <c r="EG67" s="99"/>
      <c r="EH67" s="99"/>
      <c r="EI67" s="99"/>
      <c r="EJ67" s="99"/>
      <c r="EK67" s="99"/>
      <c r="EL67" s="99"/>
      <c r="EM67" s="99"/>
      <c r="EN67" s="99"/>
      <c r="EO67" s="99"/>
      <c r="EP67" s="99"/>
      <c r="EQ67" s="99"/>
      <c r="ER67" s="99"/>
      <c r="ES67" s="99"/>
      <c r="ET67" s="99"/>
      <c r="EU67" s="99"/>
      <c r="EV67" s="99"/>
      <c r="EW67" s="99"/>
      <c r="EX67" s="99"/>
      <c r="EY67" s="99"/>
      <c r="EZ67" s="99"/>
      <c r="FA67" s="99"/>
      <c r="FB67" s="99"/>
      <c r="FC67" s="99"/>
      <c r="FD67" s="99"/>
      <c r="FE67" s="99"/>
      <c r="FF67" s="99"/>
      <c r="FG67" s="99"/>
      <c r="FH67" s="99"/>
      <c r="FI67" s="99"/>
      <c r="FJ67" s="99"/>
      <c r="FK67" s="99"/>
      <c r="FL67" s="99"/>
      <c r="FM67" s="99"/>
      <c r="FN67" s="99"/>
      <c r="FO67" s="99"/>
      <c r="FP67" s="99"/>
      <c r="FQ67" s="99"/>
      <c r="FR67" s="99"/>
      <c r="FS67" s="99"/>
      <c r="FT67" s="99"/>
      <c r="FU67" s="99"/>
      <c r="FV67" s="99"/>
      <c r="FW67" s="99"/>
      <c r="FX67" s="99"/>
      <c r="FY67" s="99"/>
      <c r="FZ67" s="99"/>
      <c r="GA67" s="99"/>
      <c r="GB67" s="99"/>
      <c r="GC67" s="99"/>
      <c r="GD67" s="99"/>
      <c r="GE67" s="99"/>
      <c r="GF67" s="99"/>
      <c r="GG67" s="99"/>
      <c r="GH67" s="99"/>
      <c r="GI67" s="99"/>
      <c r="GJ67" s="99"/>
      <c r="GK67" s="99"/>
      <c r="GL67" s="99"/>
      <c r="GM67" s="99"/>
      <c r="GN67" s="99"/>
      <c r="GO67" s="99"/>
      <c r="GP67" s="99"/>
      <c r="GQ67" s="99"/>
      <c r="GR67" s="99"/>
      <c r="GS67" s="99"/>
      <c r="GT67" s="99"/>
      <c r="GU67" s="99"/>
      <c r="GV67" s="99"/>
      <c r="GW67" s="99"/>
      <c r="GX67" s="99"/>
      <c r="GY67" s="99"/>
      <c r="GZ67" s="99"/>
      <c r="HA67" s="98"/>
      <c r="HB67" s="98"/>
      <c r="HC67" s="98"/>
      <c r="HD67" s="98"/>
      <c r="HE67" s="98"/>
      <c r="HF67" s="98"/>
      <c r="HG67" s="98"/>
      <c r="HH67" s="98"/>
      <c r="HI67" s="98"/>
      <c r="HJ67" s="98"/>
      <c r="HK67" s="98"/>
      <c r="HL67" s="98"/>
      <c r="HM67" s="98"/>
      <c r="HN67" s="98"/>
      <c r="HO67" s="98"/>
      <c r="HP67" s="98"/>
      <c r="HQ67" s="98"/>
      <c r="HR67" s="98"/>
      <c r="HS67" s="98"/>
      <c r="HT67" s="98"/>
      <c r="HU67" s="98"/>
      <c r="HV67" s="98"/>
      <c r="HW67" s="98"/>
      <c r="HX67" s="98"/>
      <c r="HY67" s="98"/>
      <c r="HZ67" s="98"/>
      <c r="IA67" s="98"/>
      <c r="IB67" s="98"/>
      <c r="IC67" s="98"/>
      <c r="ID67" s="98"/>
      <c r="IE67" s="98"/>
      <c r="IF67" s="98"/>
      <c r="IG67" s="98"/>
      <c r="IH67" s="98"/>
      <c r="II67" s="98"/>
      <c r="IJ67" s="98"/>
      <c r="IK67" s="98"/>
      <c r="IL67" s="98"/>
      <c r="IM67" s="98"/>
      <c r="IN67" s="98"/>
      <c r="IO67" s="98"/>
      <c r="IP67" s="98"/>
      <c r="IQ67" s="98"/>
      <c r="IR67" s="98"/>
      <c r="IS67" s="98"/>
      <c r="IT67" s="98"/>
      <c r="IU67" s="98"/>
      <c r="IV67" s="98"/>
    </row>
    <row r="68" spans="1:256" s="4" customFormat="1" ht="24" hidden="1" customHeight="1">
      <c r="A68" s="250" t="s">
        <v>282</v>
      </c>
      <c r="B68" s="21" t="s">
        <v>283</v>
      </c>
      <c r="C68" s="22"/>
      <c r="D68" s="23"/>
      <c r="E68" s="23"/>
      <c r="F68" s="24"/>
      <c r="G68" s="24"/>
      <c r="H68" s="24"/>
      <c r="I68" s="24"/>
      <c r="J68" s="24"/>
      <c r="K68" s="24"/>
      <c r="L68" s="24"/>
      <c r="M68" s="24"/>
      <c r="N68" s="22"/>
      <c r="O68" s="22"/>
      <c r="P68" s="24"/>
      <c r="Q68" s="42">
        <f t="shared" si="2"/>
        <v>25685.82</v>
      </c>
      <c r="R68" s="43"/>
      <c r="S68" s="44"/>
      <c r="T68" s="44"/>
      <c r="U68" s="45"/>
      <c r="V68" s="45"/>
      <c r="W68" s="45"/>
      <c r="X68" s="45"/>
      <c r="Y68" s="45"/>
      <c r="Z68" s="45"/>
      <c r="AA68" s="45"/>
      <c r="AB68" s="48">
        <f t="shared" si="4"/>
        <v>25685.82</v>
      </c>
      <c r="AC68" s="48"/>
      <c r="AD68" s="48"/>
      <c r="AE68" s="48"/>
      <c r="AF68" s="48"/>
      <c r="AG68" s="48"/>
      <c r="AH68" s="44">
        <f>SUM(AH69:AH71)</f>
        <v>1790.1</v>
      </c>
      <c r="AI68" s="44"/>
      <c r="AJ68" s="44">
        <f>SUM(AJ69:AJ71)</f>
        <v>1464</v>
      </c>
      <c r="AK68" s="44">
        <f>SUM(AK69:AK71)</f>
        <v>2752.2000000000007</v>
      </c>
      <c r="AL68" s="44">
        <f>SUM(AL69:AL71)</f>
        <v>4752</v>
      </c>
      <c r="AM68" s="53"/>
      <c r="AN68" s="52"/>
      <c r="AO68" s="52">
        <v>435</v>
      </c>
      <c r="AP68" s="44">
        <f>SUM(AP69:AP71)</f>
        <v>1366</v>
      </c>
      <c r="AQ68" s="53"/>
      <c r="AR68" s="52">
        <f>2194.65+947.87</f>
        <v>3142.52</v>
      </c>
      <c r="AS68" s="54">
        <v>260</v>
      </c>
      <c r="AT68" s="54"/>
      <c r="AU68" s="53"/>
      <c r="AV68" s="44">
        <f>SUM(AV69:AV71)</f>
        <v>9604</v>
      </c>
      <c r="AW68" s="54"/>
      <c r="AX68" s="44">
        <f>SUM(AX69:AX71)</f>
        <v>120</v>
      </c>
      <c r="AY68" s="53"/>
      <c r="AZ68" s="53"/>
      <c r="BA68" s="60"/>
    </row>
    <row r="69" spans="1:256" s="4" customFormat="1" ht="24" hidden="1" customHeight="1">
      <c r="A69" s="250"/>
      <c r="B69" s="31" t="s">
        <v>339</v>
      </c>
      <c r="C69" s="22"/>
      <c r="D69" s="23"/>
      <c r="E69" s="23"/>
      <c r="F69" s="24"/>
      <c r="G69" s="24"/>
      <c r="H69" s="24"/>
      <c r="I69" s="24"/>
      <c r="J69" s="24"/>
      <c r="K69" s="24"/>
      <c r="L69" s="24"/>
      <c r="M69" s="24"/>
      <c r="N69" s="22"/>
      <c r="O69" s="22"/>
      <c r="P69" s="24"/>
      <c r="Q69" s="42">
        <f t="shared" si="2"/>
        <v>1795.6</v>
      </c>
      <c r="R69" s="43">
        <f t="shared" ref="R69:R76" si="8">SUM(S69,T69,U69,V69,W69,X69,Y69,Z69,AA69)</f>
        <v>0</v>
      </c>
      <c r="S69" s="44"/>
      <c r="T69" s="44"/>
      <c r="U69" s="45"/>
      <c r="V69" s="45"/>
      <c r="W69" s="45"/>
      <c r="X69" s="45"/>
      <c r="Y69" s="45"/>
      <c r="Z69" s="45"/>
      <c r="AA69" s="45"/>
      <c r="AB69" s="48">
        <f t="shared" si="4"/>
        <v>1795.6</v>
      </c>
      <c r="AC69" s="48"/>
      <c r="AD69" s="48"/>
      <c r="AE69" s="48"/>
      <c r="AF69" s="48"/>
      <c r="AG69" s="48"/>
      <c r="AH69" s="44">
        <v>889.19999999999982</v>
      </c>
      <c r="AI69" s="44"/>
      <c r="AJ69" s="44"/>
      <c r="AK69" s="44">
        <v>173.4</v>
      </c>
      <c r="AL69" s="52">
        <v>384</v>
      </c>
      <c r="AM69" s="53"/>
      <c r="AN69" s="52"/>
      <c r="AO69" s="54"/>
      <c r="AP69" s="52">
        <v>349</v>
      </c>
      <c r="AQ69" s="53"/>
      <c r="AR69" s="54"/>
      <c r="AS69" s="54"/>
      <c r="AT69" s="54"/>
      <c r="AU69" s="53"/>
      <c r="AV69" s="52"/>
      <c r="AW69" s="54"/>
      <c r="AX69" s="54"/>
      <c r="AY69" s="53"/>
      <c r="AZ69" s="53"/>
      <c r="BA69" s="60"/>
    </row>
    <row r="70" spans="1:256" s="4" customFormat="1" ht="24" hidden="1" customHeight="1">
      <c r="A70" s="250"/>
      <c r="B70" s="31" t="s">
        <v>340</v>
      </c>
      <c r="C70" s="22"/>
      <c r="D70" s="23"/>
      <c r="E70" s="23"/>
      <c r="F70" s="24"/>
      <c r="G70" s="24"/>
      <c r="H70" s="24"/>
      <c r="I70" s="24"/>
      <c r="J70" s="24"/>
      <c r="K70" s="24"/>
      <c r="L70" s="24"/>
      <c r="M70" s="24"/>
      <c r="N70" s="22"/>
      <c r="O70" s="22"/>
      <c r="P70" s="24"/>
      <c r="Q70" s="42">
        <f t="shared" si="2"/>
        <v>11187.300000000001</v>
      </c>
      <c r="R70" s="43">
        <f t="shared" si="8"/>
        <v>0</v>
      </c>
      <c r="S70" s="44"/>
      <c r="T70" s="44"/>
      <c r="U70" s="45"/>
      <c r="V70" s="45"/>
      <c r="W70" s="45"/>
      <c r="X70" s="45"/>
      <c r="Y70" s="45"/>
      <c r="Z70" s="45"/>
      <c r="AA70" s="45"/>
      <c r="AB70" s="48">
        <f t="shared" ref="AB70:AB133" si="9">SUM(AH70,AI70,AJ70,AK70,AL70,AM70,AN70,AO70,AP70,AQ70,AR70,AS70,AT70,AU70,AV70,AW70,AX70,AY70,AZ70)</f>
        <v>11187.300000000001</v>
      </c>
      <c r="AC70" s="48"/>
      <c r="AD70" s="48"/>
      <c r="AE70" s="48"/>
      <c r="AF70" s="48"/>
      <c r="AG70" s="48"/>
      <c r="AH70" s="44">
        <v>14.3</v>
      </c>
      <c r="AI70" s="44"/>
      <c r="AJ70" s="44">
        <v>1202</v>
      </c>
      <c r="AK70" s="44">
        <v>1610.0000000000007</v>
      </c>
      <c r="AL70" s="52"/>
      <c r="AM70" s="53"/>
      <c r="AN70" s="52"/>
      <c r="AO70" s="54"/>
      <c r="AP70" s="52">
        <v>1017</v>
      </c>
      <c r="AQ70" s="53"/>
      <c r="AR70" s="54"/>
      <c r="AS70" s="54"/>
      <c r="AT70" s="54"/>
      <c r="AU70" s="53"/>
      <c r="AV70" s="52">
        <v>7344</v>
      </c>
      <c r="AW70" s="54"/>
      <c r="AX70" s="54"/>
      <c r="AY70" s="53"/>
      <c r="AZ70" s="53"/>
      <c r="BA70" s="60"/>
    </row>
    <row r="71" spans="1:256" s="4" customFormat="1" ht="24" hidden="1" customHeight="1">
      <c r="A71" s="250"/>
      <c r="B71" s="31" t="s">
        <v>341</v>
      </c>
      <c r="C71" s="22"/>
      <c r="D71" s="23"/>
      <c r="E71" s="23"/>
      <c r="F71" s="24"/>
      <c r="G71" s="24"/>
      <c r="H71" s="24"/>
      <c r="I71" s="24"/>
      <c r="J71" s="24"/>
      <c r="K71" s="24"/>
      <c r="L71" s="24"/>
      <c r="M71" s="24"/>
      <c r="N71" s="22"/>
      <c r="O71" s="22"/>
      <c r="P71" s="24"/>
      <c r="Q71" s="42">
        <f t="shared" ref="Q71:Q134" si="10">SUM(R71,AB71)</f>
        <v>8865.4</v>
      </c>
      <c r="R71" s="43">
        <f t="shared" si="8"/>
        <v>0</v>
      </c>
      <c r="S71" s="44"/>
      <c r="T71" s="44"/>
      <c r="U71" s="45"/>
      <c r="V71" s="45"/>
      <c r="W71" s="45"/>
      <c r="X71" s="45"/>
      <c r="Y71" s="45"/>
      <c r="Z71" s="45"/>
      <c r="AA71" s="45"/>
      <c r="AB71" s="48">
        <f t="shared" si="9"/>
        <v>8865.4</v>
      </c>
      <c r="AC71" s="48"/>
      <c r="AD71" s="48"/>
      <c r="AE71" s="48"/>
      <c r="AF71" s="48"/>
      <c r="AG71" s="48"/>
      <c r="AH71" s="44">
        <v>886.60000000000014</v>
      </c>
      <c r="AI71" s="44"/>
      <c r="AJ71" s="44">
        <v>262</v>
      </c>
      <c r="AK71" s="44">
        <v>968.8</v>
      </c>
      <c r="AL71" s="52">
        <v>4368</v>
      </c>
      <c r="AM71" s="53"/>
      <c r="AN71" s="52"/>
      <c r="AO71" s="54"/>
      <c r="AP71" s="52"/>
      <c r="AQ71" s="53"/>
      <c r="AR71" s="54"/>
      <c r="AS71" s="54"/>
      <c r="AT71" s="54"/>
      <c r="AU71" s="53"/>
      <c r="AV71" s="52">
        <v>2260</v>
      </c>
      <c r="AW71" s="54"/>
      <c r="AX71" s="54">
        <v>120</v>
      </c>
      <c r="AY71" s="53"/>
      <c r="AZ71" s="53"/>
      <c r="BA71" s="60"/>
    </row>
    <row r="72" spans="1:256" s="4" customFormat="1" ht="24" hidden="1" customHeight="1">
      <c r="A72" s="250" t="s">
        <v>298</v>
      </c>
      <c r="B72" s="26" t="s">
        <v>342</v>
      </c>
      <c r="C72" s="22"/>
      <c r="D72" s="23"/>
      <c r="E72" s="23"/>
      <c r="F72" s="24"/>
      <c r="G72" s="24"/>
      <c r="H72" s="24"/>
      <c r="I72" s="24"/>
      <c r="J72" s="24"/>
      <c r="K72" s="24"/>
      <c r="L72" s="24"/>
      <c r="M72" s="24"/>
      <c r="N72" s="22"/>
      <c r="O72" s="22"/>
      <c r="P72" s="24"/>
      <c r="Q72" s="42">
        <f t="shared" si="10"/>
        <v>3675.8</v>
      </c>
      <c r="R72" s="43">
        <f t="shared" si="8"/>
        <v>0</v>
      </c>
      <c r="S72" s="44"/>
      <c r="T72" s="44"/>
      <c r="U72" s="45"/>
      <c r="V72" s="45"/>
      <c r="W72" s="45"/>
      <c r="X72" s="45"/>
      <c r="Y72" s="45"/>
      <c r="Z72" s="45"/>
      <c r="AA72" s="45"/>
      <c r="AB72" s="48">
        <f t="shared" si="9"/>
        <v>3675.8</v>
      </c>
      <c r="AC72" s="48"/>
      <c r="AD72" s="48"/>
      <c r="AE72" s="48"/>
      <c r="AF72" s="48"/>
      <c r="AG72" s="48"/>
      <c r="AH72" s="44">
        <v>2555.8000000000002</v>
      </c>
      <c r="AI72" s="44"/>
      <c r="AJ72" s="44">
        <v>171</v>
      </c>
      <c r="AK72" s="44"/>
      <c r="AL72" s="52">
        <v>154</v>
      </c>
      <c r="AM72" s="53"/>
      <c r="AN72" s="52"/>
      <c r="AO72" s="54"/>
      <c r="AP72" s="52">
        <v>178</v>
      </c>
      <c r="AQ72" s="53"/>
      <c r="AR72" s="54"/>
      <c r="AS72" s="54"/>
      <c r="AT72" s="54"/>
      <c r="AU72" s="53"/>
      <c r="AV72" s="52">
        <v>557</v>
      </c>
      <c r="AW72" s="54"/>
      <c r="AX72" s="54">
        <v>60</v>
      </c>
      <c r="AY72" s="53"/>
      <c r="AZ72" s="53"/>
      <c r="BA72" s="60"/>
    </row>
    <row r="73" spans="1:256" s="4" customFormat="1" ht="24" hidden="1" customHeight="1">
      <c r="A73" s="250"/>
      <c r="B73" s="26" t="s">
        <v>343</v>
      </c>
      <c r="C73" s="22"/>
      <c r="D73" s="23"/>
      <c r="E73" s="23"/>
      <c r="F73" s="24"/>
      <c r="G73" s="24"/>
      <c r="H73" s="24"/>
      <c r="I73" s="24"/>
      <c r="J73" s="24"/>
      <c r="K73" s="24"/>
      <c r="L73" s="24"/>
      <c r="M73" s="24"/>
      <c r="N73" s="22"/>
      <c r="O73" s="22"/>
      <c r="P73" s="24"/>
      <c r="Q73" s="42">
        <f t="shared" si="10"/>
        <v>2107.6</v>
      </c>
      <c r="R73" s="43">
        <f t="shared" si="8"/>
        <v>0</v>
      </c>
      <c r="S73" s="44"/>
      <c r="T73" s="44"/>
      <c r="U73" s="45"/>
      <c r="V73" s="45"/>
      <c r="W73" s="45"/>
      <c r="X73" s="45"/>
      <c r="Y73" s="45"/>
      <c r="Z73" s="45"/>
      <c r="AA73" s="45"/>
      <c r="AB73" s="48">
        <f t="shared" si="9"/>
        <v>2107.6</v>
      </c>
      <c r="AC73" s="48"/>
      <c r="AD73" s="48"/>
      <c r="AE73" s="48"/>
      <c r="AF73" s="48"/>
      <c r="AG73" s="48"/>
      <c r="AH73" s="44">
        <v>22.100000000000005</v>
      </c>
      <c r="AI73" s="44"/>
      <c r="AJ73" s="44"/>
      <c r="AK73" s="44">
        <v>1158.5</v>
      </c>
      <c r="AL73" s="52">
        <v>927</v>
      </c>
      <c r="AM73" s="53"/>
      <c r="AN73" s="52"/>
      <c r="AO73" s="54"/>
      <c r="AP73" s="52"/>
      <c r="AQ73" s="53"/>
      <c r="AR73" s="54"/>
      <c r="AS73" s="54"/>
      <c r="AT73" s="54"/>
      <c r="AU73" s="53"/>
      <c r="AV73" s="52"/>
      <c r="AW73" s="54"/>
      <c r="AX73" s="54"/>
      <c r="AY73" s="53"/>
      <c r="AZ73" s="53"/>
      <c r="BA73" s="60"/>
    </row>
    <row r="74" spans="1:256" s="4" customFormat="1" ht="24" hidden="1" customHeight="1">
      <c r="A74" s="250"/>
      <c r="B74" s="26" t="s">
        <v>344</v>
      </c>
      <c r="C74" s="22"/>
      <c r="D74" s="23"/>
      <c r="E74" s="23"/>
      <c r="F74" s="24"/>
      <c r="G74" s="24"/>
      <c r="H74" s="24"/>
      <c r="I74" s="24"/>
      <c r="J74" s="24"/>
      <c r="K74" s="24"/>
      <c r="L74" s="24"/>
      <c r="M74" s="24"/>
      <c r="N74" s="22"/>
      <c r="O74" s="22"/>
      <c r="P74" s="24"/>
      <c r="Q74" s="42">
        <f t="shared" si="10"/>
        <v>16538.599999999999</v>
      </c>
      <c r="R74" s="43">
        <f t="shared" si="8"/>
        <v>0</v>
      </c>
      <c r="S74" s="44"/>
      <c r="T74" s="44"/>
      <c r="U74" s="45"/>
      <c r="V74" s="45"/>
      <c r="W74" s="45"/>
      <c r="X74" s="45"/>
      <c r="Y74" s="45"/>
      <c r="Z74" s="45"/>
      <c r="AA74" s="45"/>
      <c r="AB74" s="48">
        <f t="shared" si="9"/>
        <v>16538.599999999999</v>
      </c>
      <c r="AC74" s="48"/>
      <c r="AD74" s="48"/>
      <c r="AE74" s="48"/>
      <c r="AF74" s="48"/>
      <c r="AG74" s="48"/>
      <c r="AH74" s="44">
        <v>4589.0000000000009</v>
      </c>
      <c r="AI74" s="44"/>
      <c r="AJ74" s="44"/>
      <c r="AK74" s="44">
        <v>3603.5999999999995</v>
      </c>
      <c r="AL74" s="52">
        <v>736</v>
      </c>
      <c r="AM74" s="53"/>
      <c r="AN74" s="52"/>
      <c r="AO74" s="54"/>
      <c r="AP74" s="52"/>
      <c r="AQ74" s="53"/>
      <c r="AR74" s="54"/>
      <c r="AS74" s="54"/>
      <c r="AT74" s="54"/>
      <c r="AU74" s="53"/>
      <c r="AV74" s="52">
        <v>6560</v>
      </c>
      <c r="AW74" s="54">
        <v>1000</v>
      </c>
      <c r="AX74" s="54">
        <v>50</v>
      </c>
      <c r="AY74" s="53"/>
      <c r="AZ74" s="53"/>
      <c r="BA74" s="60"/>
    </row>
    <row r="75" spans="1:256" s="4" customFormat="1" ht="24" hidden="1" customHeight="1">
      <c r="A75" s="250"/>
      <c r="B75" s="26" t="s">
        <v>345</v>
      </c>
      <c r="C75" s="22"/>
      <c r="D75" s="23"/>
      <c r="E75" s="23"/>
      <c r="F75" s="24"/>
      <c r="G75" s="24"/>
      <c r="H75" s="24"/>
      <c r="I75" s="24"/>
      <c r="J75" s="24"/>
      <c r="K75" s="24"/>
      <c r="L75" s="24"/>
      <c r="M75" s="24"/>
      <c r="N75" s="22"/>
      <c r="O75" s="22"/>
      <c r="P75" s="24"/>
      <c r="Q75" s="42">
        <f t="shared" si="10"/>
        <v>4000</v>
      </c>
      <c r="R75" s="43">
        <f t="shared" si="8"/>
        <v>0</v>
      </c>
      <c r="S75" s="44"/>
      <c r="T75" s="44"/>
      <c r="U75" s="45"/>
      <c r="V75" s="45"/>
      <c r="W75" s="45"/>
      <c r="X75" s="45"/>
      <c r="Y75" s="45"/>
      <c r="Z75" s="45"/>
      <c r="AA75" s="45"/>
      <c r="AB75" s="48">
        <f t="shared" si="9"/>
        <v>4000</v>
      </c>
      <c r="AC75" s="48"/>
      <c r="AD75" s="48"/>
      <c r="AE75" s="48"/>
      <c r="AF75" s="48"/>
      <c r="AG75" s="48"/>
      <c r="AH75" s="44"/>
      <c r="AI75" s="44"/>
      <c r="AJ75" s="44"/>
      <c r="AK75" s="44"/>
      <c r="AL75" s="52"/>
      <c r="AM75" s="53"/>
      <c r="AN75" s="52"/>
      <c r="AO75" s="54"/>
      <c r="AP75" s="52"/>
      <c r="AQ75" s="53"/>
      <c r="AR75" s="54"/>
      <c r="AS75" s="54"/>
      <c r="AT75" s="54"/>
      <c r="AU75" s="53"/>
      <c r="AV75" s="52">
        <v>4000</v>
      </c>
      <c r="AW75" s="54"/>
      <c r="AX75" s="54"/>
      <c r="AY75" s="53"/>
      <c r="AZ75" s="53"/>
      <c r="BA75" s="60"/>
    </row>
    <row r="76" spans="1:256" s="88" customFormat="1" ht="20.100000000000001" customHeight="1">
      <c r="A76" s="247" t="s">
        <v>346</v>
      </c>
      <c r="B76" s="248"/>
      <c r="C76" s="17"/>
      <c r="D76" s="18"/>
      <c r="E76" s="18"/>
      <c r="F76" s="19"/>
      <c r="G76" s="19"/>
      <c r="H76" s="19"/>
      <c r="I76" s="19"/>
      <c r="J76" s="19"/>
      <c r="K76" s="19"/>
      <c r="L76" s="19"/>
      <c r="M76" s="19"/>
      <c r="N76" s="17"/>
      <c r="O76" s="17"/>
      <c r="P76" s="34"/>
      <c r="Q76" s="43">
        <f t="shared" si="10"/>
        <v>13590.8</v>
      </c>
      <c r="R76" s="43">
        <f t="shared" si="8"/>
        <v>4780</v>
      </c>
      <c r="S76" s="40"/>
      <c r="T76" s="43"/>
      <c r="U76" s="43"/>
      <c r="V76" s="43"/>
      <c r="W76" s="43"/>
      <c r="X76" s="43"/>
      <c r="Y76" s="43">
        <v>4780</v>
      </c>
      <c r="Z76" s="43"/>
      <c r="AA76" s="43"/>
      <c r="AB76" s="43">
        <f>AC76+AD76+AE76+AF76</f>
        <v>8810.7999999999993</v>
      </c>
      <c r="AC76" s="43">
        <f>SUBTOTAL(9,AH76,AI76,AJ76,AK76,AU76,AV76,AW76,AX76,AY76,AZ76,AT76)</f>
        <v>6300.8</v>
      </c>
      <c r="AD76" s="43"/>
      <c r="AE76" s="43">
        <f>SUBTOTAL(9,AR76,AQ76,AP76,AO76,AN76,AM76)</f>
        <v>2510</v>
      </c>
      <c r="AF76" s="93"/>
      <c r="AG76" s="95"/>
      <c r="AH76" s="41">
        <f>AH77+AH80+AH81+AH82</f>
        <v>4844.4000000000005</v>
      </c>
      <c r="AI76" s="41">
        <f>AI77+AI80+AI81+AI82</f>
        <v>576</v>
      </c>
      <c r="AJ76" s="41">
        <f>AJ77+AJ80+AJ81+AJ82</f>
        <v>90</v>
      </c>
      <c r="AK76" s="41">
        <f>AK77+AK80+AK81+AK82</f>
        <v>590.4</v>
      </c>
      <c r="AL76" s="55"/>
      <c r="AM76" s="51"/>
      <c r="AN76" s="41">
        <f>AN77+AN80+AN81+AN82</f>
        <v>2152</v>
      </c>
      <c r="AO76" s="51">
        <v>259</v>
      </c>
      <c r="AP76" s="41">
        <f>AP77+AP80+AP81+AP82</f>
        <v>99</v>
      </c>
      <c r="AQ76" s="51"/>
      <c r="AR76" s="51"/>
      <c r="AS76" s="51"/>
      <c r="AT76" s="51"/>
      <c r="AU76" s="51"/>
      <c r="AV76" s="55"/>
      <c r="AW76" s="51"/>
      <c r="AX76" s="41">
        <f>AX77+AX80+AX81+AX82</f>
        <v>200</v>
      </c>
      <c r="AY76" s="51"/>
      <c r="AZ76" s="51"/>
      <c r="BA76" s="97"/>
      <c r="BB76" s="98"/>
      <c r="BC76" s="98"/>
      <c r="BD76" s="98"/>
      <c r="BE76" s="98"/>
      <c r="BF76" s="98"/>
      <c r="BG76" s="98"/>
      <c r="BH76" s="98"/>
      <c r="BI76" s="98"/>
      <c r="BJ76" s="98"/>
      <c r="BK76" s="98"/>
      <c r="BL76" s="98"/>
      <c r="BM76" s="98"/>
      <c r="BN76" s="98"/>
      <c r="BO76" s="98"/>
      <c r="BP76" s="98"/>
      <c r="BQ76" s="98"/>
      <c r="BR76" s="98"/>
      <c r="BS76" s="98"/>
      <c r="BT76" s="98"/>
      <c r="BU76" s="98"/>
      <c r="BV76" s="98"/>
      <c r="BW76" s="98"/>
      <c r="BX76" s="98"/>
      <c r="BY76" s="98"/>
      <c r="BZ76" s="98"/>
      <c r="CA76" s="98"/>
      <c r="CB76" s="98"/>
      <c r="CC76" s="98"/>
      <c r="CD76" s="98"/>
      <c r="CE76" s="98"/>
      <c r="CF76" s="98"/>
      <c r="CG76" s="98"/>
      <c r="CH76" s="98"/>
      <c r="CI76" s="98"/>
      <c r="CJ76" s="98"/>
      <c r="CK76" s="98"/>
      <c r="CL76" s="98"/>
      <c r="CM76" s="98"/>
      <c r="CN76" s="98"/>
      <c r="CO76" s="98"/>
      <c r="CP76" s="98"/>
      <c r="CQ76" s="98"/>
      <c r="CR76" s="98"/>
      <c r="CS76" s="98"/>
      <c r="CT76" s="98"/>
      <c r="CU76" s="98"/>
      <c r="CV76" s="98"/>
      <c r="CW76" s="98"/>
      <c r="CX76" s="98"/>
      <c r="CY76" s="98"/>
      <c r="CZ76" s="98"/>
      <c r="DA76" s="98"/>
      <c r="DB76" s="98"/>
      <c r="DC76" s="98"/>
      <c r="DD76" s="98"/>
      <c r="DE76" s="98"/>
      <c r="DF76" s="98"/>
      <c r="DG76" s="98"/>
      <c r="DH76" s="98"/>
      <c r="DI76" s="98"/>
      <c r="DJ76" s="98"/>
      <c r="DK76" s="98"/>
      <c r="DL76" s="98"/>
      <c r="DM76" s="98"/>
      <c r="DN76" s="98"/>
      <c r="DO76" s="98"/>
      <c r="DP76" s="98"/>
      <c r="DQ76" s="98"/>
      <c r="DR76" s="98"/>
      <c r="DS76" s="98"/>
      <c r="DT76" s="98"/>
      <c r="DU76" s="98"/>
      <c r="DV76" s="98"/>
      <c r="DW76" s="98"/>
      <c r="DX76" s="98"/>
      <c r="DY76" s="98"/>
      <c r="DZ76" s="98"/>
      <c r="EA76" s="98"/>
      <c r="EB76" s="98"/>
      <c r="EC76" s="98"/>
      <c r="ED76" s="98"/>
      <c r="EE76" s="98"/>
      <c r="EF76" s="98"/>
      <c r="EG76" s="98"/>
      <c r="EH76" s="98"/>
      <c r="EI76" s="98"/>
      <c r="EJ76" s="98"/>
      <c r="EK76" s="98"/>
      <c r="EL76" s="98"/>
      <c r="EM76" s="98"/>
      <c r="EN76" s="98"/>
      <c r="EO76" s="98"/>
      <c r="EP76" s="98"/>
      <c r="EQ76" s="98"/>
      <c r="ER76" s="98"/>
      <c r="ES76" s="98"/>
      <c r="ET76" s="98"/>
      <c r="EU76" s="98"/>
      <c r="EV76" s="98"/>
      <c r="EW76" s="98"/>
      <c r="EX76" s="98"/>
      <c r="EY76" s="98"/>
      <c r="EZ76" s="98"/>
      <c r="FA76" s="98"/>
      <c r="FB76" s="98"/>
      <c r="FC76" s="98"/>
      <c r="FD76" s="98"/>
      <c r="FE76" s="98"/>
      <c r="FF76" s="98"/>
      <c r="FG76" s="98"/>
      <c r="FH76" s="98"/>
      <c r="FI76" s="98"/>
      <c r="FJ76" s="98"/>
      <c r="FK76" s="98"/>
      <c r="FL76" s="98"/>
      <c r="FM76" s="98"/>
      <c r="FN76" s="98"/>
      <c r="FO76" s="98"/>
      <c r="FP76" s="98"/>
      <c r="FQ76" s="98"/>
      <c r="FR76" s="98"/>
      <c r="FS76" s="98"/>
      <c r="FT76" s="98"/>
      <c r="FU76" s="98"/>
      <c r="FV76" s="98"/>
      <c r="FW76" s="98"/>
      <c r="FX76" s="98"/>
      <c r="FY76" s="98"/>
      <c r="FZ76" s="98"/>
      <c r="GA76" s="98"/>
      <c r="GB76" s="98"/>
      <c r="GC76" s="98"/>
      <c r="GD76" s="98"/>
      <c r="GE76" s="98"/>
      <c r="GF76" s="98"/>
      <c r="GG76" s="98"/>
      <c r="GH76" s="98"/>
      <c r="GI76" s="98"/>
      <c r="GJ76" s="98"/>
      <c r="GK76" s="98"/>
      <c r="GL76" s="98"/>
      <c r="GM76" s="98"/>
      <c r="GN76" s="98"/>
      <c r="GO76" s="98"/>
      <c r="GP76" s="98"/>
      <c r="GQ76" s="98"/>
      <c r="GR76" s="98"/>
      <c r="GS76" s="98"/>
      <c r="GT76" s="98"/>
      <c r="GU76" s="98"/>
      <c r="GV76" s="98"/>
      <c r="GW76" s="98"/>
      <c r="GX76" s="98"/>
      <c r="GY76" s="98"/>
      <c r="GZ76" s="98"/>
      <c r="HA76" s="98"/>
      <c r="HB76" s="98"/>
      <c r="HC76" s="98"/>
      <c r="HD76" s="98"/>
      <c r="HE76" s="98"/>
      <c r="HF76" s="98"/>
      <c r="HG76" s="98"/>
      <c r="HH76" s="98"/>
      <c r="HI76" s="98"/>
      <c r="HJ76" s="98"/>
      <c r="HK76" s="98"/>
      <c r="HL76" s="98"/>
      <c r="HM76" s="98"/>
      <c r="HN76" s="98"/>
      <c r="HO76" s="98"/>
      <c r="HP76" s="98"/>
      <c r="HQ76" s="98"/>
      <c r="HR76" s="98"/>
      <c r="HS76" s="98"/>
      <c r="HT76" s="98"/>
      <c r="HU76" s="98"/>
      <c r="HV76" s="98"/>
      <c r="HW76" s="98"/>
      <c r="HX76" s="98"/>
      <c r="HY76" s="98"/>
      <c r="HZ76" s="98"/>
      <c r="IA76" s="98"/>
      <c r="IB76" s="98"/>
      <c r="IC76" s="98"/>
      <c r="ID76" s="98"/>
      <c r="IE76" s="98"/>
      <c r="IF76" s="98"/>
      <c r="IG76" s="98"/>
      <c r="IH76" s="98"/>
      <c r="II76" s="98"/>
      <c r="IJ76" s="98"/>
      <c r="IK76" s="98"/>
      <c r="IL76" s="98"/>
      <c r="IM76" s="98"/>
      <c r="IN76" s="98"/>
      <c r="IO76" s="98"/>
      <c r="IP76" s="98"/>
      <c r="IQ76" s="98"/>
      <c r="IR76" s="98"/>
      <c r="IS76" s="98"/>
      <c r="IT76" s="98"/>
      <c r="IU76" s="98"/>
      <c r="IV76" s="98"/>
    </row>
    <row r="77" spans="1:256" s="4" customFormat="1" ht="24" hidden="1" customHeight="1">
      <c r="A77" s="250" t="s">
        <v>282</v>
      </c>
      <c r="B77" s="21" t="s">
        <v>283</v>
      </c>
      <c r="C77" s="22"/>
      <c r="D77" s="23"/>
      <c r="E77" s="23"/>
      <c r="F77" s="24"/>
      <c r="G77" s="24"/>
      <c r="H77" s="24"/>
      <c r="I77" s="24"/>
      <c r="J77" s="24"/>
      <c r="K77" s="24"/>
      <c r="L77" s="24"/>
      <c r="M77" s="24"/>
      <c r="N77" s="22"/>
      <c r="O77" s="22"/>
      <c r="P77" s="24"/>
      <c r="Q77" s="42">
        <f t="shared" si="10"/>
        <v>3042</v>
      </c>
      <c r="R77" s="43"/>
      <c r="S77" s="43"/>
      <c r="T77" s="43"/>
      <c r="U77" s="48"/>
      <c r="V77" s="48"/>
      <c r="W77" s="48"/>
      <c r="X77" s="48"/>
      <c r="Y77" s="48"/>
      <c r="Z77" s="48"/>
      <c r="AA77" s="48"/>
      <c r="AB77" s="48">
        <f t="shared" si="9"/>
        <v>3042</v>
      </c>
      <c r="AC77" s="48"/>
      <c r="AD77" s="48"/>
      <c r="AE77" s="48"/>
      <c r="AF77" s="48"/>
      <c r="AG77" s="48"/>
      <c r="AH77" s="44">
        <f>SUM(AH78:AH79)</f>
        <v>1474.8000000000002</v>
      </c>
      <c r="AI77" s="44"/>
      <c r="AJ77" s="44"/>
      <c r="AK77" s="44">
        <f t="shared" ref="AK77:AP77" si="11">SUM(AK78:AK79)</f>
        <v>271.20000000000005</v>
      </c>
      <c r="AL77" s="52"/>
      <c r="AM77" s="53"/>
      <c r="AN77" s="44">
        <f t="shared" si="11"/>
        <v>1037</v>
      </c>
      <c r="AO77" s="52">
        <v>259</v>
      </c>
      <c r="AP77" s="44">
        <f t="shared" si="11"/>
        <v>0</v>
      </c>
      <c r="AQ77" s="53"/>
      <c r="AR77" s="54"/>
      <c r="AS77" s="54"/>
      <c r="AT77" s="54"/>
      <c r="AU77" s="53"/>
      <c r="AV77" s="52"/>
      <c r="AW77" s="54"/>
      <c r="AX77" s="54"/>
      <c r="AY77" s="53"/>
      <c r="AZ77" s="53"/>
      <c r="BA77" s="60"/>
    </row>
    <row r="78" spans="1:256" s="4" customFormat="1" ht="24" hidden="1" customHeight="1">
      <c r="A78" s="250"/>
      <c r="B78" s="31" t="s">
        <v>347</v>
      </c>
      <c r="C78" s="22"/>
      <c r="D78" s="23"/>
      <c r="E78" s="23"/>
      <c r="F78" s="24"/>
      <c r="G78" s="24"/>
      <c r="H78" s="24"/>
      <c r="I78" s="24"/>
      <c r="J78" s="24"/>
      <c r="K78" s="24"/>
      <c r="L78" s="24"/>
      <c r="M78" s="24"/>
      <c r="N78" s="22"/>
      <c r="O78" s="22"/>
      <c r="P78" s="24"/>
      <c r="Q78" s="42">
        <f t="shared" si="10"/>
        <v>1072.8000000000002</v>
      </c>
      <c r="R78" s="43">
        <f t="shared" ref="R78:R90" si="12">SUM(S78,T78,U78,V78,W78,X78,Y78,Z78,AA78)</f>
        <v>0</v>
      </c>
      <c r="S78" s="44"/>
      <c r="T78" s="44"/>
      <c r="U78" s="45"/>
      <c r="V78" s="45"/>
      <c r="W78" s="45"/>
      <c r="X78" s="45"/>
      <c r="Y78" s="45"/>
      <c r="Z78" s="45"/>
      <c r="AA78" s="45"/>
      <c r="AB78" s="48">
        <f t="shared" si="9"/>
        <v>1072.8000000000002</v>
      </c>
      <c r="AC78" s="48"/>
      <c r="AD78" s="48"/>
      <c r="AE78" s="48"/>
      <c r="AF78" s="48"/>
      <c r="AG78" s="48"/>
      <c r="AH78" s="44">
        <v>704.40000000000009</v>
      </c>
      <c r="AI78" s="44"/>
      <c r="AJ78" s="44"/>
      <c r="AK78" s="44">
        <v>74.400000000000006</v>
      </c>
      <c r="AL78" s="52"/>
      <c r="AM78" s="53"/>
      <c r="AN78" s="52">
        <v>294</v>
      </c>
      <c r="AO78" s="54"/>
      <c r="AP78" s="52"/>
      <c r="AQ78" s="53"/>
      <c r="AR78" s="54"/>
      <c r="AS78" s="54"/>
      <c r="AT78" s="54"/>
      <c r="AU78" s="53"/>
      <c r="AV78" s="52"/>
      <c r="AW78" s="54"/>
      <c r="AX78" s="54"/>
      <c r="AY78" s="53"/>
      <c r="AZ78" s="53"/>
      <c r="BA78" s="60"/>
    </row>
    <row r="79" spans="1:256" s="4" customFormat="1" ht="24" hidden="1" customHeight="1">
      <c r="A79" s="250"/>
      <c r="B79" s="31" t="s">
        <v>348</v>
      </c>
      <c r="C79" s="22"/>
      <c r="D79" s="23"/>
      <c r="E79" s="23"/>
      <c r="F79" s="24"/>
      <c r="G79" s="24"/>
      <c r="H79" s="24"/>
      <c r="I79" s="24"/>
      <c r="J79" s="24"/>
      <c r="K79" s="24"/>
      <c r="L79" s="24"/>
      <c r="M79" s="24"/>
      <c r="N79" s="22"/>
      <c r="O79" s="22"/>
      <c r="P79" s="24"/>
      <c r="Q79" s="42">
        <f t="shared" si="10"/>
        <v>1710.2</v>
      </c>
      <c r="R79" s="43">
        <f t="shared" si="12"/>
        <v>0</v>
      </c>
      <c r="S79" s="44"/>
      <c r="T79" s="44"/>
      <c r="U79" s="45"/>
      <c r="V79" s="45"/>
      <c r="W79" s="45"/>
      <c r="X79" s="45"/>
      <c r="Y79" s="45"/>
      <c r="Z79" s="45"/>
      <c r="AA79" s="45"/>
      <c r="AB79" s="48">
        <f t="shared" si="9"/>
        <v>1710.2</v>
      </c>
      <c r="AC79" s="48"/>
      <c r="AD79" s="48"/>
      <c r="AE79" s="48"/>
      <c r="AF79" s="48"/>
      <c r="AG79" s="48"/>
      <c r="AH79" s="44">
        <v>770.4</v>
      </c>
      <c r="AI79" s="44"/>
      <c r="AJ79" s="44"/>
      <c r="AK79" s="44">
        <v>196.8</v>
      </c>
      <c r="AL79" s="52"/>
      <c r="AM79" s="53"/>
      <c r="AN79" s="52">
        <v>743</v>
      </c>
      <c r="AO79" s="54"/>
      <c r="AP79" s="52"/>
      <c r="AQ79" s="53"/>
      <c r="AR79" s="54"/>
      <c r="AS79" s="54"/>
      <c r="AT79" s="54"/>
      <c r="AU79" s="53"/>
      <c r="AV79" s="52"/>
      <c r="AW79" s="54"/>
      <c r="AX79" s="54"/>
      <c r="AY79" s="53"/>
      <c r="AZ79" s="53"/>
      <c r="BA79" s="60"/>
    </row>
    <row r="80" spans="1:256" s="4" customFormat="1" ht="24" hidden="1" customHeight="1">
      <c r="A80" s="250" t="s">
        <v>298</v>
      </c>
      <c r="B80" s="26" t="s">
        <v>349</v>
      </c>
      <c r="C80" s="22"/>
      <c r="D80" s="23"/>
      <c r="E80" s="23"/>
      <c r="F80" s="24"/>
      <c r="G80" s="24"/>
      <c r="H80" s="24"/>
      <c r="I80" s="24"/>
      <c r="J80" s="24"/>
      <c r="K80" s="24"/>
      <c r="L80" s="24"/>
      <c r="M80" s="24"/>
      <c r="N80" s="22"/>
      <c r="O80" s="22"/>
      <c r="P80" s="24"/>
      <c r="Q80" s="42">
        <f t="shared" si="10"/>
        <v>1513.2</v>
      </c>
      <c r="R80" s="43">
        <f t="shared" si="12"/>
        <v>0</v>
      </c>
      <c r="S80" s="44"/>
      <c r="T80" s="44"/>
      <c r="U80" s="45"/>
      <c r="V80" s="45"/>
      <c r="W80" s="45"/>
      <c r="X80" s="45"/>
      <c r="Y80" s="45"/>
      <c r="Z80" s="45"/>
      <c r="AA80" s="45"/>
      <c r="AB80" s="48">
        <f t="shared" si="9"/>
        <v>1513.2</v>
      </c>
      <c r="AC80" s="48"/>
      <c r="AD80" s="48"/>
      <c r="AE80" s="48"/>
      <c r="AF80" s="48"/>
      <c r="AG80" s="48"/>
      <c r="AH80" s="44">
        <v>782.40000000000009</v>
      </c>
      <c r="AI80" s="44">
        <v>576</v>
      </c>
      <c r="AJ80" s="44"/>
      <c r="AK80" s="44">
        <v>154.79999999999998</v>
      </c>
      <c r="AL80" s="52"/>
      <c r="AM80" s="53"/>
      <c r="AN80" s="52"/>
      <c r="AO80" s="54"/>
      <c r="AP80" s="52"/>
      <c r="AQ80" s="53"/>
      <c r="AR80" s="54"/>
      <c r="AS80" s="54"/>
      <c r="AT80" s="54"/>
      <c r="AU80" s="53"/>
      <c r="AV80" s="52"/>
      <c r="AW80" s="54"/>
      <c r="AX80" s="54"/>
      <c r="AY80" s="53"/>
      <c r="AZ80" s="53"/>
      <c r="BA80" s="60"/>
    </row>
    <row r="81" spans="1:256" s="4" customFormat="1" ht="24" hidden="1" customHeight="1">
      <c r="A81" s="250"/>
      <c r="B81" s="26" t="s">
        <v>350</v>
      </c>
      <c r="C81" s="22"/>
      <c r="D81" s="23"/>
      <c r="E81" s="23"/>
      <c r="F81" s="24"/>
      <c r="G81" s="24"/>
      <c r="H81" s="24"/>
      <c r="I81" s="24"/>
      <c r="J81" s="24"/>
      <c r="K81" s="24"/>
      <c r="L81" s="24"/>
      <c r="M81" s="24"/>
      <c r="N81" s="22"/>
      <c r="O81" s="22"/>
      <c r="P81" s="24"/>
      <c r="Q81" s="42">
        <f t="shared" si="10"/>
        <v>1498.3999999999999</v>
      </c>
      <c r="R81" s="43">
        <f t="shared" si="12"/>
        <v>0</v>
      </c>
      <c r="S81" s="44"/>
      <c r="T81" s="44"/>
      <c r="U81" s="45"/>
      <c r="V81" s="45"/>
      <c r="W81" s="45"/>
      <c r="X81" s="45"/>
      <c r="Y81" s="45"/>
      <c r="Z81" s="45"/>
      <c r="AA81" s="45"/>
      <c r="AB81" s="48">
        <f t="shared" si="9"/>
        <v>1498.3999999999999</v>
      </c>
      <c r="AC81" s="48"/>
      <c r="AD81" s="48"/>
      <c r="AE81" s="48"/>
      <c r="AF81" s="48"/>
      <c r="AG81" s="48"/>
      <c r="AH81" s="44">
        <v>1232.3999999999999</v>
      </c>
      <c r="AI81" s="44"/>
      <c r="AJ81" s="44">
        <v>67</v>
      </c>
      <c r="AK81" s="44"/>
      <c r="AL81" s="52"/>
      <c r="AM81" s="53"/>
      <c r="AN81" s="52"/>
      <c r="AO81" s="54"/>
      <c r="AP81" s="52">
        <v>99</v>
      </c>
      <c r="AQ81" s="53"/>
      <c r="AR81" s="54"/>
      <c r="AS81" s="54"/>
      <c r="AT81" s="54"/>
      <c r="AU81" s="53"/>
      <c r="AV81" s="52"/>
      <c r="AW81" s="54"/>
      <c r="AX81" s="54">
        <v>100</v>
      </c>
      <c r="AY81" s="53"/>
      <c r="AZ81" s="53"/>
      <c r="BA81" s="60"/>
    </row>
    <row r="82" spans="1:256" s="4" customFormat="1" ht="24" hidden="1" customHeight="1">
      <c r="A82" s="250"/>
      <c r="B82" s="26" t="s">
        <v>351</v>
      </c>
      <c r="C82" s="22"/>
      <c r="D82" s="23"/>
      <c r="E82" s="23"/>
      <c r="F82" s="24"/>
      <c r="G82" s="24"/>
      <c r="H82" s="24"/>
      <c r="I82" s="24"/>
      <c r="J82" s="24"/>
      <c r="K82" s="24"/>
      <c r="L82" s="24"/>
      <c r="M82" s="24"/>
      <c r="N82" s="22"/>
      <c r="O82" s="22"/>
      <c r="P82" s="24"/>
      <c r="Q82" s="42">
        <f t="shared" si="10"/>
        <v>2757.2</v>
      </c>
      <c r="R82" s="43">
        <f t="shared" si="12"/>
        <v>0</v>
      </c>
      <c r="S82" s="44"/>
      <c r="T82" s="44"/>
      <c r="U82" s="45"/>
      <c r="V82" s="45"/>
      <c r="W82" s="45"/>
      <c r="X82" s="45"/>
      <c r="Y82" s="45"/>
      <c r="Z82" s="45"/>
      <c r="AA82" s="45"/>
      <c r="AB82" s="48">
        <f t="shared" si="9"/>
        <v>2757.2</v>
      </c>
      <c r="AC82" s="48"/>
      <c r="AD82" s="48"/>
      <c r="AE82" s="48"/>
      <c r="AF82" s="48"/>
      <c r="AG82" s="48"/>
      <c r="AH82" s="44">
        <v>1354.8</v>
      </c>
      <c r="AI82" s="44"/>
      <c r="AJ82" s="44">
        <v>23</v>
      </c>
      <c r="AK82" s="44">
        <v>164.4</v>
      </c>
      <c r="AL82" s="52"/>
      <c r="AM82" s="53"/>
      <c r="AN82" s="52">
        <v>1115</v>
      </c>
      <c r="AO82" s="54"/>
      <c r="AP82" s="52"/>
      <c r="AQ82" s="53"/>
      <c r="AR82" s="54"/>
      <c r="AS82" s="54"/>
      <c r="AT82" s="54"/>
      <c r="AU82" s="53"/>
      <c r="AV82" s="52"/>
      <c r="AW82" s="54"/>
      <c r="AX82" s="54">
        <v>100</v>
      </c>
      <c r="AY82" s="53"/>
      <c r="AZ82" s="53"/>
      <c r="BA82" s="60"/>
    </row>
    <row r="83" spans="1:256" s="88" customFormat="1" ht="20.100000000000001" customHeight="1">
      <c r="A83" s="247" t="s">
        <v>352</v>
      </c>
      <c r="B83" s="248"/>
      <c r="C83" s="17"/>
      <c r="D83" s="18"/>
      <c r="E83" s="18"/>
      <c r="F83" s="19"/>
      <c r="G83" s="19"/>
      <c r="H83" s="19"/>
      <c r="I83" s="19"/>
      <c r="J83" s="19"/>
      <c r="K83" s="19"/>
      <c r="L83" s="19"/>
      <c r="M83" s="19"/>
      <c r="N83" s="17"/>
      <c r="O83" s="17"/>
      <c r="P83" s="34"/>
      <c r="Q83" s="43">
        <f t="shared" si="10"/>
        <v>3254.1</v>
      </c>
      <c r="R83" s="43"/>
      <c r="S83" s="40"/>
      <c r="T83" s="43"/>
      <c r="U83" s="43"/>
      <c r="V83" s="43"/>
      <c r="W83" s="43"/>
      <c r="X83" s="43"/>
      <c r="Y83" s="43"/>
      <c r="Z83" s="43"/>
      <c r="AA83" s="43"/>
      <c r="AB83" s="43">
        <f>AC83+AD83+AE83+AF83</f>
        <v>3254.1</v>
      </c>
      <c r="AC83" s="43">
        <f>SUBTOTAL(9,AH83,AI83,AJ83,AK83,AU83,AV83,AW83,AX83,AY83,AZ83,AT83)</f>
        <v>1900.1</v>
      </c>
      <c r="AD83" s="43">
        <f>SUBTOTAL(9,AL83)</f>
        <v>1023</v>
      </c>
      <c r="AE83" s="43">
        <f>SUBTOTAL(9,AR83,AQ83,AP83,AO83,AN83,AM83)</f>
        <v>331</v>
      </c>
      <c r="AF83" s="93"/>
      <c r="AG83" s="95"/>
      <c r="AH83" s="41">
        <f>AH84+AH87+AH88+AH89</f>
        <v>1344</v>
      </c>
      <c r="AI83" s="41"/>
      <c r="AJ83" s="47"/>
      <c r="AK83" s="41">
        <f>AK84+AK87+AK88+AK89</f>
        <v>556.09999999999991</v>
      </c>
      <c r="AL83" s="41">
        <f>AL84+AL87+AL88+AL89</f>
        <v>1023</v>
      </c>
      <c r="AM83" s="51"/>
      <c r="AN83" s="41">
        <f>AN84+AN87+AN88+AN89</f>
        <v>221</v>
      </c>
      <c r="AO83" s="51">
        <v>13</v>
      </c>
      <c r="AP83" s="41">
        <f>AP84+AP87+AP88+AP89</f>
        <v>97</v>
      </c>
      <c r="AQ83" s="51"/>
      <c r="AR83" s="51"/>
      <c r="AS83" s="51"/>
      <c r="AT83" s="51"/>
      <c r="AU83" s="51"/>
      <c r="AV83" s="55"/>
      <c r="AW83" s="51"/>
      <c r="AX83" s="56"/>
      <c r="AY83" s="51"/>
      <c r="AZ83" s="51"/>
      <c r="BA83" s="97"/>
      <c r="BB83" s="98"/>
      <c r="BC83" s="98"/>
      <c r="BD83" s="98"/>
      <c r="BE83" s="98"/>
      <c r="BF83" s="98"/>
      <c r="BG83" s="98"/>
      <c r="BH83" s="98"/>
      <c r="BI83" s="98"/>
      <c r="BJ83" s="98"/>
      <c r="BK83" s="98"/>
      <c r="BL83" s="98"/>
      <c r="BM83" s="98"/>
      <c r="BN83" s="98"/>
      <c r="BO83" s="98"/>
      <c r="BP83" s="98"/>
      <c r="BQ83" s="98"/>
      <c r="BR83" s="98"/>
      <c r="BS83" s="98"/>
      <c r="BT83" s="98"/>
      <c r="BU83" s="98"/>
      <c r="BV83" s="98"/>
      <c r="BW83" s="98"/>
      <c r="BX83" s="98"/>
      <c r="BY83" s="98"/>
      <c r="BZ83" s="98"/>
      <c r="CA83" s="98"/>
      <c r="CB83" s="98"/>
      <c r="CC83" s="98"/>
      <c r="CD83" s="98"/>
      <c r="CE83" s="98"/>
      <c r="CF83" s="98"/>
      <c r="CG83" s="98"/>
      <c r="CH83" s="98"/>
      <c r="CI83" s="98"/>
      <c r="CJ83" s="98"/>
      <c r="CK83" s="98"/>
      <c r="CL83" s="98"/>
      <c r="CM83" s="98"/>
      <c r="CN83" s="98"/>
      <c r="CO83" s="98"/>
      <c r="CP83" s="98"/>
      <c r="CQ83" s="98"/>
      <c r="CR83" s="98"/>
      <c r="CS83" s="98"/>
      <c r="CT83" s="98"/>
      <c r="CU83" s="98"/>
      <c r="CV83" s="98"/>
      <c r="CW83" s="98"/>
      <c r="CX83" s="98"/>
      <c r="CY83" s="98"/>
      <c r="CZ83" s="98"/>
      <c r="DA83" s="98"/>
      <c r="DB83" s="98"/>
      <c r="DC83" s="98"/>
      <c r="DD83" s="98"/>
      <c r="DE83" s="98"/>
      <c r="DF83" s="98"/>
      <c r="DG83" s="98"/>
      <c r="DH83" s="98"/>
      <c r="DI83" s="98"/>
      <c r="DJ83" s="98"/>
      <c r="DK83" s="98"/>
      <c r="DL83" s="98"/>
      <c r="DM83" s="98"/>
      <c r="DN83" s="98"/>
      <c r="DO83" s="98"/>
      <c r="DP83" s="98"/>
      <c r="DQ83" s="98"/>
      <c r="DR83" s="98"/>
      <c r="DS83" s="98"/>
      <c r="DT83" s="98"/>
      <c r="DU83" s="98"/>
      <c r="DV83" s="98"/>
      <c r="DW83" s="98"/>
      <c r="DX83" s="98"/>
      <c r="DY83" s="98"/>
      <c r="DZ83" s="98"/>
      <c r="EA83" s="98"/>
      <c r="EB83" s="98"/>
      <c r="EC83" s="98"/>
      <c r="ED83" s="98"/>
      <c r="EE83" s="98"/>
      <c r="EF83" s="98"/>
      <c r="EG83" s="98"/>
      <c r="EH83" s="98"/>
      <c r="EI83" s="98"/>
      <c r="EJ83" s="98"/>
      <c r="EK83" s="98"/>
      <c r="EL83" s="98"/>
      <c r="EM83" s="98"/>
      <c r="EN83" s="98"/>
      <c r="EO83" s="98"/>
      <c r="EP83" s="98"/>
      <c r="EQ83" s="98"/>
      <c r="ER83" s="98"/>
      <c r="ES83" s="98"/>
      <c r="ET83" s="98"/>
      <c r="EU83" s="98"/>
      <c r="EV83" s="98"/>
      <c r="EW83" s="98"/>
      <c r="EX83" s="98"/>
      <c r="EY83" s="98"/>
      <c r="EZ83" s="98"/>
      <c r="FA83" s="98"/>
      <c r="FB83" s="98"/>
      <c r="FC83" s="98"/>
      <c r="FD83" s="98"/>
      <c r="FE83" s="98"/>
      <c r="FF83" s="98"/>
      <c r="FG83" s="98"/>
      <c r="FH83" s="98"/>
      <c r="FI83" s="98"/>
      <c r="FJ83" s="98"/>
      <c r="FK83" s="98"/>
      <c r="FL83" s="98"/>
      <c r="FM83" s="98"/>
      <c r="FN83" s="98"/>
      <c r="FO83" s="98"/>
      <c r="FP83" s="98"/>
      <c r="FQ83" s="98"/>
      <c r="FR83" s="98"/>
      <c r="FS83" s="98"/>
      <c r="FT83" s="98"/>
      <c r="FU83" s="98"/>
      <c r="FV83" s="98"/>
      <c r="FW83" s="98"/>
      <c r="FX83" s="98"/>
      <c r="FY83" s="98"/>
      <c r="FZ83" s="98"/>
      <c r="GA83" s="98"/>
      <c r="GB83" s="98"/>
      <c r="GC83" s="98"/>
      <c r="GD83" s="98"/>
      <c r="GE83" s="98"/>
      <c r="GF83" s="98"/>
      <c r="GG83" s="98"/>
      <c r="GH83" s="98"/>
      <c r="GI83" s="98"/>
      <c r="GJ83" s="98"/>
      <c r="GK83" s="98"/>
      <c r="GL83" s="98"/>
      <c r="GM83" s="98"/>
      <c r="GN83" s="98"/>
      <c r="GO83" s="98"/>
      <c r="GP83" s="98"/>
      <c r="GQ83" s="98"/>
      <c r="GR83" s="98"/>
      <c r="GS83" s="98"/>
      <c r="GT83" s="98"/>
      <c r="GU83" s="98"/>
      <c r="GV83" s="98"/>
      <c r="GW83" s="98"/>
      <c r="GX83" s="98"/>
      <c r="GY83" s="98"/>
      <c r="GZ83" s="98"/>
      <c r="HA83" s="98"/>
      <c r="HB83" s="98"/>
      <c r="HC83" s="98"/>
      <c r="HD83" s="98"/>
      <c r="HE83" s="98"/>
      <c r="HF83" s="98"/>
      <c r="HG83" s="98"/>
      <c r="HH83" s="98"/>
      <c r="HI83" s="98"/>
      <c r="HJ83" s="98"/>
      <c r="HK83" s="98"/>
      <c r="HL83" s="98"/>
      <c r="HM83" s="98"/>
      <c r="HN83" s="98"/>
      <c r="HO83" s="98"/>
      <c r="HP83" s="98"/>
      <c r="HQ83" s="98"/>
      <c r="HR83" s="98"/>
      <c r="HS83" s="98"/>
      <c r="HT83" s="98"/>
      <c r="HU83" s="98"/>
      <c r="HV83" s="98"/>
      <c r="HW83" s="98"/>
      <c r="HX83" s="98"/>
      <c r="HY83" s="98"/>
      <c r="HZ83" s="98"/>
      <c r="IA83" s="98"/>
      <c r="IB83" s="98"/>
      <c r="IC83" s="98"/>
      <c r="ID83" s="98"/>
      <c r="IE83" s="98"/>
      <c r="IF83" s="98"/>
      <c r="IG83" s="98"/>
      <c r="IH83" s="98"/>
      <c r="II83" s="98"/>
      <c r="IJ83" s="98"/>
      <c r="IK83" s="98"/>
      <c r="IL83" s="98"/>
      <c r="IM83" s="98"/>
      <c r="IN83" s="98"/>
      <c r="IO83" s="98"/>
      <c r="IP83" s="98"/>
      <c r="IQ83" s="98"/>
      <c r="IR83" s="98"/>
      <c r="IS83" s="98"/>
      <c r="IT83" s="98"/>
      <c r="IU83" s="98"/>
      <c r="IV83" s="98"/>
    </row>
    <row r="84" spans="1:256" s="4" customFormat="1" ht="24" hidden="1" customHeight="1">
      <c r="A84" s="250" t="s">
        <v>282</v>
      </c>
      <c r="B84" s="21" t="s">
        <v>283</v>
      </c>
      <c r="C84" s="22"/>
      <c r="D84" s="23"/>
      <c r="E84" s="23"/>
      <c r="F84" s="24"/>
      <c r="G84" s="24"/>
      <c r="H84" s="24"/>
      <c r="I84" s="24"/>
      <c r="J84" s="24"/>
      <c r="K84" s="24"/>
      <c r="L84" s="24"/>
      <c r="M84" s="24"/>
      <c r="N84" s="22"/>
      <c r="O84" s="22"/>
      <c r="P84" s="24"/>
      <c r="Q84" s="42">
        <f t="shared" si="10"/>
        <v>1542.9</v>
      </c>
      <c r="R84" s="43">
        <f t="shared" si="12"/>
        <v>0</v>
      </c>
      <c r="S84" s="44"/>
      <c r="T84" s="44"/>
      <c r="U84" s="45"/>
      <c r="V84" s="45"/>
      <c r="W84" s="45"/>
      <c r="X84" s="45"/>
      <c r="Y84" s="45"/>
      <c r="Z84" s="45"/>
      <c r="AA84" s="45"/>
      <c r="AB84" s="48">
        <f t="shared" si="9"/>
        <v>1542.9</v>
      </c>
      <c r="AC84" s="48"/>
      <c r="AD84" s="48"/>
      <c r="AE84" s="48"/>
      <c r="AF84" s="48"/>
      <c r="AG84" s="48"/>
      <c r="AH84" s="44">
        <f>SUM(AH85:AH86)</f>
        <v>1112.4000000000001</v>
      </c>
      <c r="AI84" s="44"/>
      <c r="AJ84" s="44"/>
      <c r="AK84" s="44">
        <f>SUM(AK85:AK86)</f>
        <v>417.49999999999994</v>
      </c>
      <c r="AL84" s="52"/>
      <c r="AM84" s="53"/>
      <c r="AN84" s="52"/>
      <c r="AO84" s="52">
        <v>13</v>
      </c>
      <c r="AP84" s="52"/>
      <c r="AQ84" s="53"/>
      <c r="AR84" s="54"/>
      <c r="AS84" s="54"/>
      <c r="AT84" s="54"/>
      <c r="AU84" s="53"/>
      <c r="AV84" s="52"/>
      <c r="AW84" s="54"/>
      <c r="AX84" s="54"/>
      <c r="AY84" s="53"/>
      <c r="AZ84" s="53"/>
      <c r="BA84" s="60"/>
    </row>
    <row r="85" spans="1:256" s="4" customFormat="1" ht="24" hidden="1" customHeight="1">
      <c r="A85" s="250"/>
      <c r="B85" s="31" t="s">
        <v>353</v>
      </c>
      <c r="C85" s="22"/>
      <c r="D85" s="23"/>
      <c r="E85" s="23"/>
      <c r="F85" s="24"/>
      <c r="G85" s="24"/>
      <c r="H85" s="24"/>
      <c r="I85" s="24"/>
      <c r="J85" s="24"/>
      <c r="K85" s="24"/>
      <c r="L85" s="24"/>
      <c r="M85" s="24"/>
      <c r="N85" s="22"/>
      <c r="O85" s="22"/>
      <c r="P85" s="24"/>
      <c r="Q85" s="42">
        <f t="shared" si="10"/>
        <v>198.5</v>
      </c>
      <c r="R85" s="43">
        <f t="shared" si="12"/>
        <v>0</v>
      </c>
      <c r="S85" s="44"/>
      <c r="T85" s="44"/>
      <c r="U85" s="45"/>
      <c r="V85" s="45"/>
      <c r="W85" s="45"/>
      <c r="X85" s="45"/>
      <c r="Y85" s="45"/>
      <c r="Z85" s="45"/>
      <c r="AA85" s="45"/>
      <c r="AB85" s="48">
        <f t="shared" si="9"/>
        <v>198.5</v>
      </c>
      <c r="AC85" s="48"/>
      <c r="AD85" s="48"/>
      <c r="AE85" s="48"/>
      <c r="AF85" s="48"/>
      <c r="AG85" s="48"/>
      <c r="AH85" s="44"/>
      <c r="AI85" s="44"/>
      <c r="AJ85" s="44"/>
      <c r="AK85" s="44">
        <v>198.5</v>
      </c>
      <c r="AL85" s="52"/>
      <c r="AM85" s="53"/>
      <c r="AN85" s="52"/>
      <c r="AO85" s="54"/>
      <c r="AP85" s="52"/>
      <c r="AQ85" s="53"/>
      <c r="AR85" s="54"/>
      <c r="AS85" s="54"/>
      <c r="AT85" s="54"/>
      <c r="AU85" s="53"/>
      <c r="AV85" s="52"/>
      <c r="AW85" s="54"/>
      <c r="AX85" s="54"/>
      <c r="AY85" s="53"/>
      <c r="AZ85" s="53"/>
      <c r="BA85" s="60"/>
    </row>
    <row r="86" spans="1:256" s="4" customFormat="1" ht="24" hidden="1" customHeight="1">
      <c r="A86" s="250"/>
      <c r="B86" s="31" t="s">
        <v>354</v>
      </c>
      <c r="C86" s="22"/>
      <c r="D86" s="23"/>
      <c r="E86" s="23"/>
      <c r="F86" s="24"/>
      <c r="G86" s="24"/>
      <c r="H86" s="24"/>
      <c r="I86" s="24"/>
      <c r="J86" s="24"/>
      <c r="K86" s="24"/>
      <c r="L86" s="24"/>
      <c r="M86" s="24"/>
      <c r="N86" s="22"/>
      <c r="O86" s="22"/>
      <c r="P86" s="24"/>
      <c r="Q86" s="42">
        <f t="shared" si="10"/>
        <v>1331.4</v>
      </c>
      <c r="R86" s="43">
        <f t="shared" si="12"/>
        <v>0</v>
      </c>
      <c r="S86" s="44"/>
      <c r="T86" s="44"/>
      <c r="U86" s="45"/>
      <c r="V86" s="45"/>
      <c r="W86" s="45"/>
      <c r="X86" s="45"/>
      <c r="Y86" s="45"/>
      <c r="Z86" s="45"/>
      <c r="AA86" s="45"/>
      <c r="AB86" s="48">
        <f t="shared" si="9"/>
        <v>1331.4</v>
      </c>
      <c r="AC86" s="48"/>
      <c r="AD86" s="48"/>
      <c r="AE86" s="48"/>
      <c r="AF86" s="48"/>
      <c r="AG86" s="48"/>
      <c r="AH86" s="44">
        <v>1112.4000000000001</v>
      </c>
      <c r="AI86" s="44"/>
      <c r="AJ86" s="44"/>
      <c r="AK86" s="44">
        <v>218.99999999999994</v>
      </c>
      <c r="AL86" s="52"/>
      <c r="AM86" s="53"/>
      <c r="AN86" s="52"/>
      <c r="AO86" s="54"/>
      <c r="AP86" s="52"/>
      <c r="AQ86" s="53"/>
      <c r="AR86" s="54"/>
      <c r="AS86" s="54"/>
      <c r="AT86" s="54"/>
      <c r="AU86" s="53"/>
      <c r="AV86" s="52"/>
      <c r="AW86" s="54"/>
      <c r="AX86" s="54"/>
      <c r="AY86" s="53"/>
      <c r="AZ86" s="53"/>
      <c r="BA86" s="60"/>
    </row>
    <row r="87" spans="1:256" s="4" customFormat="1" ht="24" hidden="1" customHeight="1">
      <c r="A87" s="250" t="s">
        <v>298</v>
      </c>
      <c r="B87" s="26" t="s">
        <v>355</v>
      </c>
      <c r="C87" s="22"/>
      <c r="D87" s="23"/>
      <c r="E87" s="23"/>
      <c r="F87" s="24"/>
      <c r="G87" s="24"/>
      <c r="H87" s="24"/>
      <c r="I87" s="24"/>
      <c r="J87" s="24"/>
      <c r="K87" s="24"/>
      <c r="L87" s="24"/>
      <c r="M87" s="24"/>
      <c r="N87" s="22"/>
      <c r="O87" s="22"/>
      <c r="P87" s="24"/>
      <c r="Q87" s="42">
        <f t="shared" si="10"/>
        <v>264.60000000000002</v>
      </c>
      <c r="R87" s="43">
        <f t="shared" si="12"/>
        <v>0</v>
      </c>
      <c r="S87" s="44"/>
      <c r="T87" s="44"/>
      <c r="U87" s="45"/>
      <c r="V87" s="45"/>
      <c r="W87" s="45"/>
      <c r="X87" s="45"/>
      <c r="Y87" s="45"/>
      <c r="Z87" s="45"/>
      <c r="AA87" s="45"/>
      <c r="AB87" s="48">
        <f t="shared" si="9"/>
        <v>264.60000000000002</v>
      </c>
      <c r="AC87" s="48"/>
      <c r="AD87" s="48"/>
      <c r="AE87" s="48"/>
      <c r="AF87" s="48"/>
      <c r="AG87" s="48"/>
      <c r="AH87" s="44">
        <v>231.6</v>
      </c>
      <c r="AI87" s="44"/>
      <c r="AJ87" s="44"/>
      <c r="AK87" s="44">
        <v>6</v>
      </c>
      <c r="AL87" s="52"/>
      <c r="AM87" s="53"/>
      <c r="AN87" s="52">
        <v>27</v>
      </c>
      <c r="AO87" s="54"/>
      <c r="AP87" s="52"/>
      <c r="AQ87" s="53"/>
      <c r="AR87" s="54"/>
      <c r="AS87" s="54"/>
      <c r="AT87" s="54"/>
      <c r="AU87" s="53"/>
      <c r="AV87" s="52"/>
      <c r="AW87" s="54"/>
      <c r="AX87" s="54"/>
      <c r="AY87" s="53"/>
      <c r="AZ87" s="53"/>
      <c r="BA87" s="60"/>
    </row>
    <row r="88" spans="1:256" s="4" customFormat="1" ht="24" hidden="1" customHeight="1">
      <c r="A88" s="250"/>
      <c r="B88" s="26" t="s">
        <v>356</v>
      </c>
      <c r="C88" s="22"/>
      <c r="D88" s="23"/>
      <c r="E88" s="23"/>
      <c r="F88" s="24"/>
      <c r="G88" s="24"/>
      <c r="H88" s="24"/>
      <c r="I88" s="24"/>
      <c r="J88" s="24"/>
      <c r="K88" s="24"/>
      <c r="L88" s="24"/>
      <c r="M88" s="24"/>
      <c r="N88" s="22"/>
      <c r="O88" s="22"/>
      <c r="P88" s="24"/>
      <c r="Q88" s="42">
        <f t="shared" si="10"/>
        <v>714</v>
      </c>
      <c r="R88" s="43">
        <f t="shared" si="12"/>
        <v>0</v>
      </c>
      <c r="S88" s="44"/>
      <c r="T88" s="44"/>
      <c r="U88" s="45"/>
      <c r="V88" s="45"/>
      <c r="W88" s="45"/>
      <c r="X88" s="45"/>
      <c r="Y88" s="45"/>
      <c r="Z88" s="45"/>
      <c r="AA88" s="45"/>
      <c r="AB88" s="48">
        <f t="shared" si="9"/>
        <v>714</v>
      </c>
      <c r="AC88" s="48"/>
      <c r="AD88" s="48"/>
      <c r="AE88" s="48"/>
      <c r="AF88" s="48"/>
      <c r="AG88" s="48"/>
      <c r="AH88" s="44"/>
      <c r="AI88" s="44"/>
      <c r="AJ88" s="44"/>
      <c r="AK88" s="44">
        <v>66</v>
      </c>
      <c r="AL88" s="52">
        <v>648</v>
      </c>
      <c r="AM88" s="53"/>
      <c r="AN88" s="52"/>
      <c r="AO88" s="54"/>
      <c r="AP88" s="52"/>
      <c r="AQ88" s="53"/>
      <c r="AR88" s="54"/>
      <c r="AS88" s="54"/>
      <c r="AT88" s="54"/>
      <c r="AU88" s="53"/>
      <c r="AV88" s="52"/>
      <c r="AW88" s="54"/>
      <c r="AX88" s="54"/>
      <c r="AY88" s="53"/>
      <c r="AZ88" s="53"/>
      <c r="BA88" s="60"/>
    </row>
    <row r="89" spans="1:256" s="4" customFormat="1" ht="24" hidden="1" customHeight="1">
      <c r="A89" s="250"/>
      <c r="B89" s="26" t="s">
        <v>357</v>
      </c>
      <c r="C89" s="22"/>
      <c r="D89" s="23"/>
      <c r="E89" s="23"/>
      <c r="F89" s="24"/>
      <c r="G89" s="24"/>
      <c r="H89" s="24"/>
      <c r="I89" s="24"/>
      <c r="J89" s="24"/>
      <c r="K89" s="24"/>
      <c r="L89" s="24"/>
      <c r="M89" s="24"/>
      <c r="N89" s="22"/>
      <c r="O89" s="22"/>
      <c r="P89" s="24"/>
      <c r="Q89" s="42">
        <f t="shared" si="10"/>
        <v>732.6</v>
      </c>
      <c r="R89" s="43">
        <f t="shared" si="12"/>
        <v>0</v>
      </c>
      <c r="S89" s="44"/>
      <c r="T89" s="44"/>
      <c r="U89" s="45"/>
      <c r="V89" s="45"/>
      <c r="W89" s="45"/>
      <c r="X89" s="45"/>
      <c r="Y89" s="45"/>
      <c r="Z89" s="45"/>
      <c r="AA89" s="45"/>
      <c r="AB89" s="48">
        <f t="shared" si="9"/>
        <v>732.6</v>
      </c>
      <c r="AC89" s="48"/>
      <c r="AD89" s="48"/>
      <c r="AE89" s="48"/>
      <c r="AF89" s="48"/>
      <c r="AG89" s="48"/>
      <c r="AH89" s="44"/>
      <c r="AI89" s="44"/>
      <c r="AJ89" s="44"/>
      <c r="AK89" s="44">
        <v>66.599999999999994</v>
      </c>
      <c r="AL89" s="52">
        <v>375</v>
      </c>
      <c r="AM89" s="53"/>
      <c r="AN89" s="52">
        <v>194</v>
      </c>
      <c r="AO89" s="54"/>
      <c r="AP89" s="52">
        <v>97</v>
      </c>
      <c r="AQ89" s="53"/>
      <c r="AR89" s="54"/>
      <c r="AS89" s="54"/>
      <c r="AT89" s="54"/>
      <c r="AU89" s="53"/>
      <c r="AV89" s="52"/>
      <c r="AW89" s="54"/>
      <c r="AX89" s="54"/>
      <c r="AY89" s="53"/>
      <c r="AZ89" s="53"/>
      <c r="BA89" s="60"/>
    </row>
    <row r="90" spans="1:256" s="88" customFormat="1" ht="20.100000000000001" customHeight="1">
      <c r="A90" s="247" t="s">
        <v>358</v>
      </c>
      <c r="B90" s="248"/>
      <c r="C90" s="17"/>
      <c r="D90" s="18"/>
      <c r="E90" s="18"/>
      <c r="F90" s="19"/>
      <c r="G90" s="19"/>
      <c r="H90" s="19"/>
      <c r="I90" s="19"/>
      <c r="J90" s="19"/>
      <c r="K90" s="19"/>
      <c r="L90" s="19"/>
      <c r="M90" s="19"/>
      <c r="N90" s="17"/>
      <c r="O90" s="17"/>
      <c r="P90" s="34"/>
      <c r="Q90" s="43">
        <f t="shared" si="10"/>
        <v>20635.099999999999</v>
      </c>
      <c r="R90" s="43">
        <f t="shared" si="12"/>
        <v>11900</v>
      </c>
      <c r="S90" s="40"/>
      <c r="T90" s="43"/>
      <c r="U90" s="43">
        <v>11900</v>
      </c>
      <c r="V90" s="43"/>
      <c r="W90" s="43"/>
      <c r="X90" s="43"/>
      <c r="Y90" s="43"/>
      <c r="Z90" s="43"/>
      <c r="AA90" s="43"/>
      <c r="AB90" s="43">
        <f>AC90+AD90+AE90+AF90</f>
        <v>8735.1</v>
      </c>
      <c r="AC90" s="43">
        <f>SUBTOTAL(9,AH90,AI90,AJ90,AK90,AU90,AV90,AW90,AX90,AY90,AZ90,AT90)</f>
        <v>4900.1000000000004</v>
      </c>
      <c r="AD90" s="43">
        <f>SUBTOTAL(9,AL90)</f>
        <v>2272</v>
      </c>
      <c r="AE90" s="43">
        <f>SUBTOTAL(9,AR90,AQ90,AP90,AO90,AN90,AM90)</f>
        <v>1563</v>
      </c>
      <c r="AF90" s="93"/>
      <c r="AG90" s="95"/>
      <c r="AH90" s="41">
        <f>AH91+AH96+AH97+AH98+AH99+AH100+AH101+AH102</f>
        <v>1770.1999999999998</v>
      </c>
      <c r="AI90" s="41">
        <f>AI91+AI96+AI97+AI98+AI99+AI100+AI101+AI102</f>
        <v>774</v>
      </c>
      <c r="AJ90" s="47"/>
      <c r="AK90" s="41">
        <f>AK91+AK96+AK97+AK98+AK99+AK100+AK101+AK102</f>
        <v>1955.9</v>
      </c>
      <c r="AL90" s="41">
        <f>AL91+AL96+AL97+AL98+AL99+AL100+AL101+AL102</f>
        <v>2272</v>
      </c>
      <c r="AM90" s="51"/>
      <c r="AN90" s="41">
        <f>AN91+AN96+AN97+AN98+AN99+AN100+AN101+AN102</f>
        <v>336</v>
      </c>
      <c r="AO90" s="51">
        <v>202</v>
      </c>
      <c r="AP90" s="41">
        <f>AP91+AP96+AP97+AP98+AP99+AP100+AP101+AP102</f>
        <v>730</v>
      </c>
      <c r="AQ90" s="51">
        <v>295</v>
      </c>
      <c r="AR90" s="51"/>
      <c r="AS90" s="51"/>
      <c r="AT90" s="51"/>
      <c r="AU90" s="51"/>
      <c r="AV90" s="41">
        <f>AV91+AV96+AV97+AV98+AV99+AV100+AV101+AV102</f>
        <v>150</v>
      </c>
      <c r="AW90" s="51"/>
      <c r="AX90" s="41">
        <f>AX91+AX96+AX97+AX98+AX99+AX100+AX101+AX102</f>
        <v>250</v>
      </c>
      <c r="AY90" s="51"/>
      <c r="AZ90" s="51"/>
      <c r="BA90" s="97"/>
      <c r="BB90" s="98"/>
      <c r="BC90" s="98"/>
      <c r="BD90" s="98"/>
      <c r="BE90" s="98"/>
      <c r="BF90" s="98"/>
      <c r="BG90" s="98"/>
      <c r="BH90" s="98"/>
      <c r="BI90" s="98"/>
      <c r="BJ90" s="98"/>
      <c r="BK90" s="98"/>
      <c r="BL90" s="98"/>
      <c r="BM90" s="98"/>
      <c r="BN90" s="98"/>
      <c r="BO90" s="98"/>
      <c r="BP90" s="98"/>
      <c r="BQ90" s="98"/>
      <c r="BR90" s="98"/>
      <c r="BS90" s="98"/>
      <c r="BT90" s="98"/>
      <c r="BU90" s="98"/>
      <c r="BV90" s="98"/>
      <c r="BW90" s="98"/>
      <c r="BX90" s="98"/>
      <c r="BY90" s="98"/>
      <c r="BZ90" s="98"/>
      <c r="CA90" s="98"/>
      <c r="CB90" s="98"/>
      <c r="CC90" s="98"/>
      <c r="CD90" s="98"/>
      <c r="CE90" s="98"/>
      <c r="CF90" s="98"/>
      <c r="CG90" s="98"/>
      <c r="CH90" s="98"/>
      <c r="CI90" s="98"/>
      <c r="CJ90" s="98"/>
      <c r="CK90" s="98"/>
      <c r="CL90" s="98"/>
      <c r="CM90" s="98"/>
      <c r="CN90" s="98"/>
      <c r="CO90" s="98"/>
      <c r="CP90" s="98"/>
      <c r="CQ90" s="98"/>
      <c r="CR90" s="98"/>
      <c r="CS90" s="98"/>
      <c r="CT90" s="98"/>
      <c r="CU90" s="98"/>
      <c r="CV90" s="98"/>
      <c r="CW90" s="98"/>
      <c r="CX90" s="98"/>
      <c r="CY90" s="98"/>
      <c r="CZ90" s="98"/>
      <c r="DA90" s="98"/>
      <c r="DB90" s="98"/>
      <c r="DC90" s="98"/>
      <c r="DD90" s="98"/>
      <c r="DE90" s="98"/>
      <c r="DF90" s="98"/>
      <c r="DG90" s="98"/>
      <c r="DH90" s="98"/>
      <c r="DI90" s="98"/>
      <c r="DJ90" s="98"/>
      <c r="DK90" s="98"/>
      <c r="DL90" s="98"/>
      <c r="DM90" s="98"/>
      <c r="DN90" s="98"/>
      <c r="DO90" s="98"/>
      <c r="DP90" s="98"/>
      <c r="DQ90" s="98"/>
      <c r="DR90" s="98"/>
      <c r="DS90" s="98"/>
      <c r="DT90" s="98"/>
      <c r="DU90" s="98"/>
      <c r="DV90" s="98"/>
      <c r="DW90" s="98"/>
      <c r="DX90" s="98"/>
      <c r="DY90" s="98"/>
      <c r="DZ90" s="98"/>
      <c r="EA90" s="98"/>
      <c r="EB90" s="98"/>
      <c r="EC90" s="98"/>
      <c r="ED90" s="98"/>
      <c r="EE90" s="98"/>
      <c r="EF90" s="98"/>
      <c r="EG90" s="98"/>
      <c r="EH90" s="98"/>
      <c r="EI90" s="98"/>
      <c r="EJ90" s="98"/>
      <c r="EK90" s="98"/>
      <c r="EL90" s="98"/>
      <c r="EM90" s="98"/>
      <c r="EN90" s="98"/>
      <c r="EO90" s="98"/>
      <c r="EP90" s="98"/>
      <c r="EQ90" s="98"/>
      <c r="ER90" s="98"/>
      <c r="ES90" s="98"/>
      <c r="ET90" s="98"/>
      <c r="EU90" s="98"/>
      <c r="EV90" s="98"/>
      <c r="EW90" s="98"/>
      <c r="EX90" s="98"/>
      <c r="EY90" s="98"/>
      <c r="EZ90" s="98"/>
      <c r="FA90" s="98"/>
      <c r="FB90" s="98"/>
      <c r="FC90" s="98"/>
      <c r="FD90" s="98"/>
      <c r="FE90" s="98"/>
      <c r="FF90" s="98"/>
      <c r="FG90" s="98"/>
      <c r="FH90" s="98"/>
      <c r="FI90" s="98"/>
      <c r="FJ90" s="98"/>
      <c r="FK90" s="98"/>
      <c r="FL90" s="98"/>
      <c r="FM90" s="98"/>
      <c r="FN90" s="98"/>
      <c r="FO90" s="98"/>
      <c r="FP90" s="98"/>
      <c r="FQ90" s="98"/>
      <c r="FR90" s="98"/>
      <c r="FS90" s="98"/>
      <c r="FT90" s="98"/>
      <c r="FU90" s="98"/>
      <c r="FV90" s="98"/>
      <c r="FW90" s="98"/>
      <c r="FX90" s="98"/>
      <c r="FY90" s="98"/>
      <c r="FZ90" s="98"/>
      <c r="GA90" s="98"/>
      <c r="GB90" s="98"/>
      <c r="GC90" s="98"/>
      <c r="GD90" s="98"/>
      <c r="GE90" s="98"/>
      <c r="GF90" s="98"/>
      <c r="GG90" s="98"/>
      <c r="GH90" s="98"/>
      <c r="GI90" s="98"/>
      <c r="GJ90" s="98"/>
      <c r="GK90" s="98"/>
      <c r="GL90" s="98"/>
      <c r="GM90" s="98"/>
      <c r="GN90" s="98"/>
      <c r="GO90" s="98"/>
      <c r="GP90" s="98"/>
      <c r="GQ90" s="98"/>
      <c r="GR90" s="98"/>
      <c r="GS90" s="98"/>
      <c r="GT90" s="98"/>
      <c r="GU90" s="98"/>
      <c r="GV90" s="98"/>
      <c r="GW90" s="98"/>
      <c r="GX90" s="98"/>
      <c r="GY90" s="98"/>
      <c r="GZ90" s="98"/>
      <c r="HA90" s="98"/>
      <c r="HB90" s="98"/>
      <c r="HC90" s="98"/>
      <c r="HD90" s="98"/>
      <c r="HE90" s="98"/>
      <c r="HF90" s="98"/>
      <c r="HG90" s="98"/>
      <c r="HH90" s="98"/>
      <c r="HI90" s="98"/>
      <c r="HJ90" s="98"/>
      <c r="HK90" s="98"/>
      <c r="HL90" s="98"/>
      <c r="HM90" s="98"/>
      <c r="HN90" s="98"/>
      <c r="HO90" s="98"/>
      <c r="HP90" s="98"/>
      <c r="HQ90" s="98"/>
      <c r="HR90" s="98"/>
      <c r="HS90" s="98"/>
      <c r="HT90" s="98"/>
      <c r="HU90" s="98"/>
      <c r="HV90" s="98"/>
      <c r="HW90" s="98"/>
      <c r="HX90" s="98"/>
      <c r="HY90" s="98"/>
      <c r="HZ90" s="98"/>
      <c r="IA90" s="98"/>
      <c r="IB90" s="98"/>
      <c r="IC90" s="98"/>
      <c r="ID90" s="98"/>
      <c r="IE90" s="98"/>
      <c r="IF90" s="98"/>
      <c r="IG90" s="98"/>
      <c r="IH90" s="98"/>
      <c r="II90" s="98"/>
      <c r="IJ90" s="98"/>
      <c r="IK90" s="98"/>
      <c r="IL90" s="98"/>
      <c r="IM90" s="98"/>
      <c r="IN90" s="98"/>
      <c r="IO90" s="98"/>
      <c r="IP90" s="98"/>
      <c r="IQ90" s="98"/>
      <c r="IR90" s="98"/>
      <c r="IS90" s="98"/>
      <c r="IT90" s="98"/>
      <c r="IU90" s="98"/>
      <c r="IV90" s="98"/>
    </row>
    <row r="91" spans="1:256" s="4" customFormat="1" ht="24" hidden="1" customHeight="1">
      <c r="A91" s="250" t="s">
        <v>282</v>
      </c>
      <c r="B91" s="21" t="s">
        <v>283</v>
      </c>
      <c r="C91" s="22"/>
      <c r="D91" s="23"/>
      <c r="E91" s="23"/>
      <c r="F91" s="24"/>
      <c r="G91" s="24"/>
      <c r="H91" s="24"/>
      <c r="I91" s="24"/>
      <c r="J91" s="24"/>
      <c r="K91" s="24"/>
      <c r="L91" s="24"/>
      <c r="M91" s="24"/>
      <c r="N91" s="22"/>
      <c r="O91" s="22"/>
      <c r="P91" s="24"/>
      <c r="Q91" s="42">
        <f t="shared" si="10"/>
        <v>862.4</v>
      </c>
      <c r="R91" s="43"/>
      <c r="S91" s="43"/>
      <c r="T91" s="43"/>
      <c r="U91" s="48"/>
      <c r="V91" s="48"/>
      <c r="W91" s="48"/>
      <c r="X91" s="48"/>
      <c r="Y91" s="48"/>
      <c r="Z91" s="48"/>
      <c r="AA91" s="48"/>
      <c r="AB91" s="48">
        <f t="shared" si="9"/>
        <v>862.4</v>
      </c>
      <c r="AC91" s="48"/>
      <c r="AD91" s="48"/>
      <c r="AE91" s="48"/>
      <c r="AF91" s="48"/>
      <c r="AG91" s="48"/>
      <c r="AH91" s="44">
        <f>SUM(AH92:AH95)</f>
        <v>58.800000000000004</v>
      </c>
      <c r="AI91" s="44">
        <f>SUM(AI92:AI95)</f>
        <v>0</v>
      </c>
      <c r="AJ91" s="44">
        <f>SUM(AJ92:AJ95)</f>
        <v>0</v>
      </c>
      <c r="AK91" s="44">
        <f>SUM(AK92:AK95)</f>
        <v>306.59999999999997</v>
      </c>
      <c r="AL91" s="52"/>
      <c r="AM91" s="53"/>
      <c r="AN91" s="44">
        <f>SUM(AN92:AN95)</f>
        <v>0</v>
      </c>
      <c r="AO91" s="52">
        <v>202</v>
      </c>
      <c r="AP91" s="52"/>
      <c r="AQ91" s="52">
        <v>295</v>
      </c>
      <c r="AR91" s="54"/>
      <c r="AS91" s="54"/>
      <c r="AT91" s="54"/>
      <c r="AU91" s="53"/>
      <c r="AV91" s="52"/>
      <c r="AW91" s="54"/>
      <c r="AX91" s="54"/>
      <c r="AY91" s="53"/>
      <c r="AZ91" s="53"/>
      <c r="BA91" s="60"/>
    </row>
    <row r="92" spans="1:256" s="4" customFormat="1" ht="24" hidden="1" customHeight="1">
      <c r="A92" s="250"/>
      <c r="B92" s="31" t="s">
        <v>353</v>
      </c>
      <c r="C92" s="22"/>
      <c r="D92" s="23"/>
      <c r="E92" s="23"/>
      <c r="F92" s="24"/>
      <c r="G92" s="24"/>
      <c r="H92" s="24"/>
      <c r="I92" s="24"/>
      <c r="J92" s="24"/>
      <c r="K92" s="24"/>
      <c r="L92" s="24"/>
      <c r="M92" s="24"/>
      <c r="N92" s="22"/>
      <c r="O92" s="22"/>
      <c r="P92" s="24"/>
      <c r="Q92" s="42">
        <f t="shared" si="10"/>
        <v>48.000000000000014</v>
      </c>
      <c r="R92" s="43">
        <f t="shared" ref="R92:R114" si="13">SUM(S92,T92,U92,V92,W92,X92,Y92,Z92,AA92)</f>
        <v>0</v>
      </c>
      <c r="S92" s="44"/>
      <c r="T92" s="44"/>
      <c r="U92" s="45"/>
      <c r="V92" s="45"/>
      <c r="W92" s="45"/>
      <c r="X92" s="45"/>
      <c r="Y92" s="45"/>
      <c r="Z92" s="45"/>
      <c r="AA92" s="45"/>
      <c r="AB92" s="48">
        <f t="shared" si="9"/>
        <v>48.000000000000014</v>
      </c>
      <c r="AC92" s="48"/>
      <c r="AD92" s="48"/>
      <c r="AE92" s="48"/>
      <c r="AF92" s="48"/>
      <c r="AG92" s="48"/>
      <c r="AH92" s="44"/>
      <c r="AI92" s="44"/>
      <c r="AJ92" s="44"/>
      <c r="AK92" s="44">
        <v>48.000000000000014</v>
      </c>
      <c r="AL92" s="52"/>
      <c r="AM92" s="53"/>
      <c r="AN92" s="52"/>
      <c r="AO92" s="54"/>
      <c r="AP92" s="52"/>
      <c r="AQ92" s="53"/>
      <c r="AR92" s="54"/>
      <c r="AS92" s="54"/>
      <c r="AT92" s="54"/>
      <c r="AU92" s="53"/>
      <c r="AV92" s="52"/>
      <c r="AW92" s="54"/>
      <c r="AX92" s="54"/>
      <c r="AY92" s="53"/>
      <c r="AZ92" s="53"/>
      <c r="BA92" s="60"/>
    </row>
    <row r="93" spans="1:256" s="4" customFormat="1" ht="24" hidden="1" customHeight="1">
      <c r="A93" s="250"/>
      <c r="B93" s="31" t="s">
        <v>359</v>
      </c>
      <c r="C93" s="22"/>
      <c r="D93" s="23"/>
      <c r="E93" s="23"/>
      <c r="F93" s="24"/>
      <c r="G93" s="24"/>
      <c r="H93" s="24"/>
      <c r="I93" s="24"/>
      <c r="J93" s="24"/>
      <c r="K93" s="24"/>
      <c r="L93" s="24"/>
      <c r="M93" s="24"/>
      <c r="N93" s="22"/>
      <c r="O93" s="22"/>
      <c r="P93" s="24"/>
      <c r="Q93" s="42">
        <f t="shared" si="10"/>
        <v>193.19999999999996</v>
      </c>
      <c r="R93" s="43">
        <f t="shared" si="13"/>
        <v>0</v>
      </c>
      <c r="S93" s="44"/>
      <c r="T93" s="44"/>
      <c r="U93" s="45"/>
      <c r="V93" s="45"/>
      <c r="W93" s="45"/>
      <c r="X93" s="45"/>
      <c r="Y93" s="45"/>
      <c r="Z93" s="45"/>
      <c r="AA93" s="45"/>
      <c r="AB93" s="48">
        <f t="shared" si="9"/>
        <v>193.19999999999996</v>
      </c>
      <c r="AC93" s="48"/>
      <c r="AD93" s="48"/>
      <c r="AE93" s="48"/>
      <c r="AF93" s="48"/>
      <c r="AG93" s="48"/>
      <c r="AH93" s="44">
        <v>9.6</v>
      </c>
      <c r="AI93" s="44"/>
      <c r="AJ93" s="44"/>
      <c r="AK93" s="44">
        <v>183.59999999999997</v>
      </c>
      <c r="AL93" s="52"/>
      <c r="AM93" s="53"/>
      <c r="AN93" s="52"/>
      <c r="AO93" s="54"/>
      <c r="AP93" s="52"/>
      <c r="AQ93" s="53"/>
      <c r="AR93" s="54"/>
      <c r="AS93" s="54"/>
      <c r="AT93" s="54"/>
      <c r="AU93" s="53"/>
      <c r="AV93" s="52"/>
      <c r="AW93" s="54"/>
      <c r="AX93" s="54"/>
      <c r="AY93" s="53"/>
      <c r="AZ93" s="53"/>
      <c r="BA93" s="60"/>
    </row>
    <row r="94" spans="1:256" s="4" customFormat="1" ht="24" hidden="1" customHeight="1">
      <c r="A94" s="250"/>
      <c r="B94" s="31" t="s">
        <v>360</v>
      </c>
      <c r="C94" s="22"/>
      <c r="D94" s="23"/>
      <c r="E94" s="23"/>
      <c r="F94" s="24"/>
      <c r="G94" s="24"/>
      <c r="H94" s="24"/>
      <c r="I94" s="24"/>
      <c r="J94" s="24"/>
      <c r="K94" s="24"/>
      <c r="L94" s="24"/>
      <c r="M94" s="24"/>
      <c r="N94" s="22"/>
      <c r="O94" s="22"/>
      <c r="P94" s="24"/>
      <c r="Q94" s="42">
        <f t="shared" si="10"/>
        <v>91.2</v>
      </c>
      <c r="R94" s="43">
        <f t="shared" si="13"/>
        <v>0</v>
      </c>
      <c r="S94" s="44"/>
      <c r="T94" s="44"/>
      <c r="U94" s="45"/>
      <c r="V94" s="45"/>
      <c r="W94" s="45"/>
      <c r="X94" s="45"/>
      <c r="Y94" s="45"/>
      <c r="Z94" s="45"/>
      <c r="AA94" s="45"/>
      <c r="AB94" s="48">
        <f t="shared" si="9"/>
        <v>91.2</v>
      </c>
      <c r="AC94" s="48"/>
      <c r="AD94" s="48"/>
      <c r="AE94" s="48"/>
      <c r="AF94" s="48"/>
      <c r="AG94" s="48"/>
      <c r="AH94" s="44">
        <v>49.2</v>
      </c>
      <c r="AI94" s="44"/>
      <c r="AJ94" s="44"/>
      <c r="AK94" s="44">
        <v>42</v>
      </c>
      <c r="AL94" s="52"/>
      <c r="AM94" s="53"/>
      <c r="AN94" s="52"/>
      <c r="AO94" s="54"/>
      <c r="AP94" s="52"/>
      <c r="AQ94" s="53"/>
      <c r="AR94" s="54"/>
      <c r="AS94" s="54"/>
      <c r="AT94" s="54"/>
      <c r="AU94" s="53"/>
      <c r="AV94" s="52"/>
      <c r="AW94" s="54"/>
      <c r="AX94" s="54"/>
      <c r="AY94" s="53"/>
      <c r="AZ94" s="53"/>
      <c r="BA94" s="60"/>
    </row>
    <row r="95" spans="1:256" s="4" customFormat="1" ht="24" hidden="1" customHeight="1">
      <c r="A95" s="250"/>
      <c r="B95" s="31" t="s">
        <v>361</v>
      </c>
      <c r="C95" s="22"/>
      <c r="D95" s="23"/>
      <c r="E95" s="23"/>
      <c r="F95" s="24"/>
      <c r="G95" s="24"/>
      <c r="H95" s="24"/>
      <c r="I95" s="24"/>
      <c r="J95" s="24"/>
      <c r="K95" s="24"/>
      <c r="L95" s="24"/>
      <c r="M95" s="24"/>
      <c r="N95" s="22"/>
      <c r="O95" s="22"/>
      <c r="P95" s="24"/>
      <c r="Q95" s="42">
        <f t="shared" si="10"/>
        <v>33</v>
      </c>
      <c r="R95" s="43">
        <f t="shared" si="13"/>
        <v>0</v>
      </c>
      <c r="S95" s="44"/>
      <c r="T95" s="44"/>
      <c r="U95" s="45"/>
      <c r="V95" s="45"/>
      <c r="W95" s="45"/>
      <c r="X95" s="45"/>
      <c r="Y95" s="45"/>
      <c r="Z95" s="45"/>
      <c r="AA95" s="45"/>
      <c r="AB95" s="48">
        <f t="shared" si="9"/>
        <v>33</v>
      </c>
      <c r="AC95" s="48"/>
      <c r="AD95" s="48"/>
      <c r="AE95" s="48"/>
      <c r="AF95" s="48"/>
      <c r="AG95" s="48"/>
      <c r="AH95" s="44"/>
      <c r="AI95" s="44"/>
      <c r="AJ95" s="44"/>
      <c r="AK95" s="44">
        <v>33</v>
      </c>
      <c r="AL95" s="52"/>
      <c r="AM95" s="53"/>
      <c r="AN95" s="52"/>
      <c r="AO95" s="54"/>
      <c r="AP95" s="52"/>
      <c r="AQ95" s="53"/>
      <c r="AR95" s="54"/>
      <c r="AS95" s="54"/>
      <c r="AT95" s="54"/>
      <c r="AU95" s="53"/>
      <c r="AV95" s="52"/>
      <c r="AW95" s="54"/>
      <c r="AX95" s="54"/>
      <c r="AY95" s="53"/>
      <c r="AZ95" s="53"/>
      <c r="BA95" s="60"/>
    </row>
    <row r="96" spans="1:256" s="4" customFormat="1" ht="24" hidden="1" customHeight="1">
      <c r="A96" s="250" t="s">
        <v>298</v>
      </c>
      <c r="B96" s="26" t="s">
        <v>362</v>
      </c>
      <c r="C96" s="22"/>
      <c r="D96" s="23"/>
      <c r="E96" s="23"/>
      <c r="F96" s="24"/>
      <c r="G96" s="24"/>
      <c r="H96" s="24"/>
      <c r="I96" s="24"/>
      <c r="J96" s="24"/>
      <c r="K96" s="24"/>
      <c r="L96" s="24"/>
      <c r="M96" s="24"/>
      <c r="N96" s="22"/>
      <c r="O96" s="22"/>
      <c r="P96" s="24"/>
      <c r="Q96" s="42">
        <f t="shared" si="10"/>
        <v>250</v>
      </c>
      <c r="R96" s="43">
        <f t="shared" si="13"/>
        <v>0</v>
      </c>
      <c r="S96" s="44"/>
      <c r="T96" s="44"/>
      <c r="U96" s="45"/>
      <c r="V96" s="45"/>
      <c r="W96" s="45"/>
      <c r="X96" s="45"/>
      <c r="Y96" s="45"/>
      <c r="Z96" s="45"/>
      <c r="AA96" s="45"/>
      <c r="AB96" s="48">
        <f t="shared" si="9"/>
        <v>250</v>
      </c>
      <c r="AC96" s="48"/>
      <c r="AD96" s="48"/>
      <c r="AE96" s="48"/>
      <c r="AF96" s="48"/>
      <c r="AG96" s="48"/>
      <c r="AH96" s="44"/>
      <c r="AI96" s="44"/>
      <c r="AJ96" s="44"/>
      <c r="AK96" s="44"/>
      <c r="AL96" s="52"/>
      <c r="AM96" s="53"/>
      <c r="AN96" s="52"/>
      <c r="AO96" s="54"/>
      <c r="AP96" s="52"/>
      <c r="AQ96" s="53"/>
      <c r="AR96" s="54"/>
      <c r="AS96" s="54"/>
      <c r="AT96" s="54"/>
      <c r="AU96" s="53"/>
      <c r="AV96" s="52"/>
      <c r="AW96" s="54"/>
      <c r="AX96" s="54">
        <v>250</v>
      </c>
      <c r="AY96" s="53"/>
      <c r="AZ96" s="53"/>
      <c r="BA96" s="60"/>
    </row>
    <row r="97" spans="1:256" s="4" customFormat="1" ht="24" hidden="1" customHeight="1">
      <c r="A97" s="250"/>
      <c r="B97" s="26" t="s">
        <v>363</v>
      </c>
      <c r="C97" s="22"/>
      <c r="D97" s="23"/>
      <c r="E97" s="23"/>
      <c r="F97" s="24"/>
      <c r="G97" s="24"/>
      <c r="H97" s="24"/>
      <c r="I97" s="24"/>
      <c r="J97" s="24"/>
      <c r="K97" s="24"/>
      <c r="L97" s="24"/>
      <c r="M97" s="24"/>
      <c r="N97" s="22"/>
      <c r="O97" s="22"/>
      <c r="P97" s="24"/>
      <c r="Q97" s="42">
        <f t="shared" si="10"/>
        <v>2179.6000000000004</v>
      </c>
      <c r="R97" s="43">
        <f t="shared" si="13"/>
        <v>0</v>
      </c>
      <c r="S97" s="44"/>
      <c r="T97" s="44"/>
      <c r="U97" s="45"/>
      <c r="V97" s="45"/>
      <c r="W97" s="45"/>
      <c r="X97" s="45"/>
      <c r="Y97" s="45"/>
      <c r="Z97" s="45"/>
      <c r="AA97" s="45"/>
      <c r="AB97" s="48">
        <f t="shared" si="9"/>
        <v>2179.6000000000004</v>
      </c>
      <c r="AC97" s="48"/>
      <c r="AD97" s="48"/>
      <c r="AE97" s="48"/>
      <c r="AF97" s="48"/>
      <c r="AG97" s="48"/>
      <c r="AH97" s="44">
        <v>1094.4000000000001</v>
      </c>
      <c r="AI97" s="44">
        <v>774</v>
      </c>
      <c r="AJ97" s="44"/>
      <c r="AK97" s="44">
        <v>196.20000000000005</v>
      </c>
      <c r="AL97" s="52"/>
      <c r="AM97" s="53"/>
      <c r="AN97" s="52"/>
      <c r="AO97" s="54"/>
      <c r="AP97" s="52">
        <v>115</v>
      </c>
      <c r="AQ97" s="53"/>
      <c r="AR97" s="54"/>
      <c r="AS97" s="54"/>
      <c r="AT97" s="54"/>
      <c r="AU97" s="53"/>
      <c r="AV97" s="52"/>
      <c r="AW97" s="54"/>
      <c r="AX97" s="54"/>
      <c r="AY97" s="53"/>
      <c r="AZ97" s="53"/>
      <c r="BA97" s="60"/>
    </row>
    <row r="98" spans="1:256" s="4" customFormat="1" ht="24" hidden="1" customHeight="1">
      <c r="A98" s="250"/>
      <c r="B98" s="26" t="s">
        <v>364</v>
      </c>
      <c r="C98" s="22"/>
      <c r="D98" s="23"/>
      <c r="E98" s="23"/>
      <c r="F98" s="24"/>
      <c r="G98" s="24"/>
      <c r="H98" s="24"/>
      <c r="I98" s="24"/>
      <c r="J98" s="24"/>
      <c r="K98" s="24"/>
      <c r="L98" s="24"/>
      <c r="M98" s="24"/>
      <c r="N98" s="22"/>
      <c r="O98" s="22"/>
      <c r="P98" s="24"/>
      <c r="Q98" s="42">
        <f t="shared" si="10"/>
        <v>870.59999999999991</v>
      </c>
      <c r="R98" s="43">
        <f t="shared" si="13"/>
        <v>0</v>
      </c>
      <c r="S98" s="44"/>
      <c r="T98" s="44"/>
      <c r="U98" s="45"/>
      <c r="V98" s="45"/>
      <c r="W98" s="45"/>
      <c r="X98" s="45"/>
      <c r="Y98" s="45"/>
      <c r="Z98" s="45"/>
      <c r="AA98" s="45"/>
      <c r="AB98" s="48">
        <f t="shared" si="9"/>
        <v>870.59999999999991</v>
      </c>
      <c r="AC98" s="48"/>
      <c r="AD98" s="48"/>
      <c r="AE98" s="48"/>
      <c r="AF98" s="48"/>
      <c r="AG98" s="48"/>
      <c r="AH98" s="44">
        <v>513.59999999999991</v>
      </c>
      <c r="AI98" s="44"/>
      <c r="AJ98" s="44"/>
      <c r="AK98" s="44">
        <v>207.00000000000003</v>
      </c>
      <c r="AL98" s="52"/>
      <c r="AM98" s="53"/>
      <c r="AN98" s="52"/>
      <c r="AO98" s="54"/>
      <c r="AP98" s="52"/>
      <c r="AQ98" s="53"/>
      <c r="AR98" s="54"/>
      <c r="AS98" s="54"/>
      <c r="AT98" s="54"/>
      <c r="AU98" s="53"/>
      <c r="AV98" s="52">
        <v>150</v>
      </c>
      <c r="AW98" s="54"/>
      <c r="AX98" s="54"/>
      <c r="AY98" s="53"/>
      <c r="AZ98" s="53"/>
      <c r="BA98" s="60"/>
    </row>
    <row r="99" spans="1:256" s="4" customFormat="1" ht="24" hidden="1" customHeight="1">
      <c r="A99" s="250"/>
      <c r="B99" s="26" t="s">
        <v>365</v>
      </c>
      <c r="C99" s="22"/>
      <c r="D99" s="23"/>
      <c r="E99" s="23"/>
      <c r="F99" s="24"/>
      <c r="G99" s="24"/>
      <c r="H99" s="24"/>
      <c r="I99" s="24"/>
      <c r="J99" s="24"/>
      <c r="K99" s="24"/>
      <c r="L99" s="24"/>
      <c r="M99" s="24"/>
      <c r="N99" s="22"/>
      <c r="O99" s="22"/>
      <c r="P99" s="24"/>
      <c r="Q99" s="42">
        <f t="shared" si="10"/>
        <v>389.79999999999995</v>
      </c>
      <c r="R99" s="43">
        <f t="shared" si="13"/>
        <v>0</v>
      </c>
      <c r="S99" s="44"/>
      <c r="T99" s="44"/>
      <c r="U99" s="45"/>
      <c r="V99" s="45"/>
      <c r="W99" s="45"/>
      <c r="X99" s="45"/>
      <c r="Y99" s="45"/>
      <c r="Z99" s="45"/>
      <c r="AA99" s="45"/>
      <c r="AB99" s="48">
        <f t="shared" si="9"/>
        <v>389.79999999999995</v>
      </c>
      <c r="AC99" s="48"/>
      <c r="AD99" s="48"/>
      <c r="AE99" s="48"/>
      <c r="AF99" s="48"/>
      <c r="AG99" s="48"/>
      <c r="AH99" s="44">
        <v>22.8</v>
      </c>
      <c r="AI99" s="44"/>
      <c r="AJ99" s="44"/>
      <c r="AK99" s="44">
        <v>209.99999999999997</v>
      </c>
      <c r="AL99" s="52"/>
      <c r="AM99" s="53"/>
      <c r="AN99" s="52"/>
      <c r="AO99" s="54"/>
      <c r="AP99" s="52">
        <v>157</v>
      </c>
      <c r="AQ99" s="53"/>
      <c r="AR99" s="54"/>
      <c r="AS99" s="54"/>
      <c r="AT99" s="54"/>
      <c r="AU99" s="53"/>
      <c r="AV99" s="52"/>
      <c r="AW99" s="54"/>
      <c r="AX99" s="54"/>
      <c r="AY99" s="53"/>
      <c r="AZ99" s="53"/>
      <c r="BA99" s="60"/>
    </row>
    <row r="100" spans="1:256" s="4" customFormat="1" ht="24" hidden="1" customHeight="1">
      <c r="A100" s="250"/>
      <c r="B100" s="26" t="s">
        <v>366</v>
      </c>
      <c r="C100" s="22"/>
      <c r="D100" s="23"/>
      <c r="E100" s="23"/>
      <c r="F100" s="24"/>
      <c r="G100" s="24"/>
      <c r="H100" s="24"/>
      <c r="I100" s="24"/>
      <c r="J100" s="24"/>
      <c r="K100" s="24"/>
      <c r="L100" s="24"/>
      <c r="M100" s="24"/>
      <c r="N100" s="22"/>
      <c r="O100" s="22"/>
      <c r="P100" s="24"/>
      <c r="Q100" s="42">
        <f t="shared" si="10"/>
        <v>1060.9000000000001</v>
      </c>
      <c r="R100" s="43">
        <f t="shared" si="13"/>
        <v>0</v>
      </c>
      <c r="S100" s="44"/>
      <c r="T100" s="44"/>
      <c r="U100" s="45"/>
      <c r="V100" s="45"/>
      <c r="W100" s="45"/>
      <c r="X100" s="45"/>
      <c r="Y100" s="45"/>
      <c r="Z100" s="45"/>
      <c r="AA100" s="45"/>
      <c r="AB100" s="48">
        <f t="shared" si="9"/>
        <v>1060.9000000000001</v>
      </c>
      <c r="AC100" s="48"/>
      <c r="AD100" s="48"/>
      <c r="AE100" s="48"/>
      <c r="AF100" s="48"/>
      <c r="AG100" s="48"/>
      <c r="AH100" s="44"/>
      <c r="AI100" s="44"/>
      <c r="AJ100" s="44"/>
      <c r="AK100" s="44">
        <v>802.90000000000009</v>
      </c>
      <c r="AL100" s="52"/>
      <c r="AM100" s="53"/>
      <c r="AN100" s="52">
        <v>258</v>
      </c>
      <c r="AO100" s="54"/>
      <c r="AP100" s="52"/>
      <c r="AQ100" s="53"/>
      <c r="AR100" s="54"/>
      <c r="AS100" s="54"/>
      <c r="AT100" s="54"/>
      <c r="AU100" s="53"/>
      <c r="AV100" s="52"/>
      <c r="AW100" s="54"/>
      <c r="AX100" s="54"/>
      <c r="AY100" s="53"/>
      <c r="AZ100" s="53"/>
      <c r="BA100" s="60"/>
    </row>
    <row r="101" spans="1:256" s="4" customFormat="1" ht="24" hidden="1" customHeight="1">
      <c r="A101" s="250"/>
      <c r="B101" s="26" t="s">
        <v>367</v>
      </c>
      <c r="C101" s="22"/>
      <c r="D101" s="23"/>
      <c r="E101" s="23"/>
      <c r="F101" s="24"/>
      <c r="G101" s="24"/>
      <c r="H101" s="24"/>
      <c r="I101" s="24"/>
      <c r="J101" s="24"/>
      <c r="K101" s="24"/>
      <c r="L101" s="24"/>
      <c r="M101" s="24"/>
      <c r="N101" s="22"/>
      <c r="O101" s="22"/>
      <c r="P101" s="24"/>
      <c r="Q101" s="42">
        <f t="shared" si="10"/>
        <v>642.20000000000005</v>
      </c>
      <c r="R101" s="43">
        <f t="shared" si="13"/>
        <v>0</v>
      </c>
      <c r="S101" s="44"/>
      <c r="T101" s="44"/>
      <c r="U101" s="45"/>
      <c r="V101" s="45"/>
      <c r="W101" s="45"/>
      <c r="X101" s="45"/>
      <c r="Y101" s="45"/>
      <c r="Z101" s="45"/>
      <c r="AA101" s="45"/>
      <c r="AB101" s="48">
        <f t="shared" si="9"/>
        <v>642.20000000000005</v>
      </c>
      <c r="AC101" s="48"/>
      <c r="AD101" s="48"/>
      <c r="AE101" s="48"/>
      <c r="AF101" s="48"/>
      <c r="AG101" s="48"/>
      <c r="AH101" s="44">
        <v>54.6</v>
      </c>
      <c r="AI101" s="44"/>
      <c r="AJ101" s="44"/>
      <c r="AK101" s="44">
        <v>129.6</v>
      </c>
      <c r="AL101" s="52"/>
      <c r="AM101" s="53"/>
      <c r="AN101" s="52"/>
      <c r="AO101" s="54"/>
      <c r="AP101" s="52">
        <v>458</v>
      </c>
      <c r="AQ101" s="53"/>
      <c r="AR101" s="54"/>
      <c r="AS101" s="54"/>
      <c r="AT101" s="54"/>
      <c r="AU101" s="53"/>
      <c r="AV101" s="52"/>
      <c r="AW101" s="54"/>
      <c r="AX101" s="54"/>
      <c r="AY101" s="53"/>
      <c r="AZ101" s="53"/>
      <c r="BA101" s="60"/>
    </row>
    <row r="102" spans="1:256" s="4" customFormat="1" ht="24" hidden="1" customHeight="1">
      <c r="A102" s="250"/>
      <c r="B102" s="26" t="s">
        <v>368</v>
      </c>
      <c r="C102" s="22"/>
      <c r="D102" s="23"/>
      <c r="E102" s="23"/>
      <c r="F102" s="24"/>
      <c r="G102" s="24"/>
      <c r="H102" s="24"/>
      <c r="I102" s="24"/>
      <c r="J102" s="24"/>
      <c r="K102" s="24"/>
      <c r="L102" s="24"/>
      <c r="M102" s="24"/>
      <c r="N102" s="22"/>
      <c r="O102" s="22"/>
      <c r="P102" s="24"/>
      <c r="Q102" s="42">
        <f t="shared" si="10"/>
        <v>2479.6</v>
      </c>
      <c r="R102" s="43">
        <f t="shared" si="13"/>
        <v>0</v>
      </c>
      <c r="S102" s="44"/>
      <c r="T102" s="44"/>
      <c r="U102" s="45"/>
      <c r="V102" s="45"/>
      <c r="W102" s="45"/>
      <c r="X102" s="45"/>
      <c r="Y102" s="45"/>
      <c r="Z102" s="45"/>
      <c r="AA102" s="45"/>
      <c r="AB102" s="48">
        <f t="shared" si="9"/>
        <v>2479.6</v>
      </c>
      <c r="AC102" s="48"/>
      <c r="AD102" s="48"/>
      <c r="AE102" s="48"/>
      <c r="AF102" s="48"/>
      <c r="AG102" s="48"/>
      <c r="AH102" s="44">
        <v>26</v>
      </c>
      <c r="AI102" s="44"/>
      <c r="AJ102" s="44"/>
      <c r="AK102" s="44">
        <v>103.6</v>
      </c>
      <c r="AL102" s="52">
        <v>2272</v>
      </c>
      <c r="AM102" s="53"/>
      <c r="AN102" s="52">
        <v>78</v>
      </c>
      <c r="AO102" s="54"/>
      <c r="AP102" s="52"/>
      <c r="AQ102" s="53"/>
      <c r="AR102" s="54"/>
      <c r="AS102" s="54"/>
      <c r="AT102" s="54"/>
      <c r="AU102" s="53"/>
      <c r="AV102" s="52"/>
      <c r="AW102" s="54"/>
      <c r="AX102" s="54"/>
      <c r="AY102" s="53"/>
      <c r="AZ102" s="53"/>
      <c r="BA102" s="60"/>
    </row>
    <row r="103" spans="1:256" s="88" customFormat="1" ht="20.100000000000001" customHeight="1">
      <c r="A103" s="247" t="s">
        <v>369</v>
      </c>
      <c r="B103" s="248"/>
      <c r="C103" s="17"/>
      <c r="D103" s="18"/>
      <c r="E103" s="18"/>
      <c r="F103" s="19"/>
      <c r="G103" s="19"/>
      <c r="H103" s="19"/>
      <c r="I103" s="19"/>
      <c r="J103" s="19"/>
      <c r="K103" s="19"/>
      <c r="L103" s="19"/>
      <c r="M103" s="19"/>
      <c r="N103" s="17"/>
      <c r="O103" s="17"/>
      <c r="P103" s="34"/>
      <c r="Q103" s="43">
        <f t="shared" si="10"/>
        <v>100236.4439</v>
      </c>
      <c r="R103" s="43"/>
      <c r="S103" s="40"/>
      <c r="T103" s="43"/>
      <c r="U103" s="43"/>
      <c r="V103" s="43"/>
      <c r="W103" s="43"/>
      <c r="X103" s="43"/>
      <c r="Y103" s="43"/>
      <c r="Z103" s="43"/>
      <c r="AA103" s="43"/>
      <c r="AB103" s="43">
        <f>AC103+AD103+AE103+AF103</f>
        <v>100236.4439</v>
      </c>
      <c r="AC103" s="43">
        <f>SUBTOTAL(9,AH103,AI103,AJ103,AK103,AU103,AV103,AW103,AX103,AY103,AZ103,AT103)</f>
        <v>97820.323900000003</v>
      </c>
      <c r="AD103" s="43">
        <f>SUBTOTAL(9,AL103)</f>
        <v>1177</v>
      </c>
      <c r="AE103" s="43">
        <f>SUBTOTAL(9,AR103,AQ103,AP103,AO103,AN103,AM103)</f>
        <v>979.12</v>
      </c>
      <c r="AF103" s="93">
        <f>SUBTOTAL(9,AS103)</f>
        <v>260</v>
      </c>
      <c r="AG103" s="95"/>
      <c r="AH103" s="41">
        <f>AH104+AH108+AH109+AH110+AH111+AH112+AH113</f>
        <v>23865.400000000005</v>
      </c>
      <c r="AI103" s="41">
        <f>AI104+AI108+AI109+AI110+AI111+AI112+AI113</f>
        <v>47696</v>
      </c>
      <c r="AJ103" s="41">
        <f>AJ104+AJ108+AJ109+AJ110+AJ111+AJ112+AJ113</f>
        <v>533</v>
      </c>
      <c r="AK103" s="41">
        <f>AK104+AK108+AK109+AK110+AK111+AK112+AK113</f>
        <v>6382.9238999999989</v>
      </c>
      <c r="AL103" s="41">
        <f>AL104+AL108+AL109+AL110+AL111+AL112+AL113</f>
        <v>1177</v>
      </c>
      <c r="AM103" s="51"/>
      <c r="AN103" s="55"/>
      <c r="AO103" s="51">
        <v>272</v>
      </c>
      <c r="AP103" s="41">
        <f>AP104+AP108+AP109+AP110+AP111+AP112+AP113</f>
        <v>115</v>
      </c>
      <c r="AQ103" s="51">
        <v>577</v>
      </c>
      <c r="AR103" s="56">
        <v>15.12</v>
      </c>
      <c r="AS103" s="51">
        <v>260</v>
      </c>
      <c r="AT103" s="51"/>
      <c r="AU103" s="41">
        <f>AU104+AU108+AU109+AU110+AU111+AU112+AU113</f>
        <v>315</v>
      </c>
      <c r="AV103" s="41">
        <f>AV104+AV108+AV109+AV110+AV111+AV112+AV113</f>
        <v>18928</v>
      </c>
      <c r="AW103" s="51"/>
      <c r="AX103" s="41">
        <f>AX104+AX108+AX109+AX110+AX111+AX112+AX113</f>
        <v>100</v>
      </c>
      <c r="AY103" s="51"/>
      <c r="AZ103" s="51"/>
      <c r="BA103" s="97"/>
      <c r="BB103" s="98"/>
      <c r="BC103" s="98"/>
      <c r="BD103" s="98"/>
      <c r="BE103" s="98"/>
      <c r="BF103" s="98"/>
      <c r="BG103" s="98"/>
      <c r="BH103" s="98"/>
      <c r="BI103" s="98"/>
      <c r="BJ103" s="98"/>
      <c r="BK103" s="98"/>
      <c r="BL103" s="98"/>
      <c r="BM103" s="98"/>
      <c r="BN103" s="98"/>
      <c r="BO103" s="98"/>
      <c r="BP103" s="98"/>
      <c r="BQ103" s="98"/>
      <c r="BR103" s="98"/>
      <c r="BS103" s="98"/>
      <c r="BT103" s="98"/>
      <c r="BU103" s="98"/>
      <c r="BV103" s="98"/>
      <c r="BW103" s="98"/>
      <c r="BX103" s="98"/>
      <c r="BY103" s="98"/>
      <c r="BZ103" s="98"/>
      <c r="CA103" s="98"/>
      <c r="CB103" s="98"/>
      <c r="CC103" s="98"/>
      <c r="CD103" s="98"/>
      <c r="CE103" s="98"/>
      <c r="CF103" s="98"/>
      <c r="CG103" s="98"/>
      <c r="CH103" s="98"/>
      <c r="CI103" s="98"/>
      <c r="CJ103" s="98"/>
      <c r="CK103" s="98"/>
      <c r="CL103" s="98"/>
      <c r="CM103" s="98"/>
      <c r="CN103" s="98"/>
      <c r="CO103" s="98"/>
      <c r="CP103" s="98"/>
      <c r="CQ103" s="98"/>
      <c r="CR103" s="98"/>
      <c r="CS103" s="98"/>
      <c r="CT103" s="98"/>
      <c r="CU103" s="98"/>
      <c r="CV103" s="98"/>
      <c r="CW103" s="98"/>
      <c r="CX103" s="98"/>
      <c r="CY103" s="98"/>
      <c r="CZ103" s="98"/>
      <c r="DA103" s="98"/>
      <c r="DB103" s="98"/>
      <c r="DC103" s="98"/>
      <c r="DD103" s="98"/>
      <c r="DE103" s="98"/>
      <c r="DF103" s="98"/>
      <c r="DG103" s="98"/>
      <c r="DH103" s="98"/>
      <c r="DI103" s="98"/>
      <c r="DJ103" s="98"/>
      <c r="DK103" s="98"/>
      <c r="DL103" s="98"/>
      <c r="DM103" s="98"/>
      <c r="DN103" s="98"/>
      <c r="DO103" s="98"/>
      <c r="DP103" s="98"/>
      <c r="DQ103" s="98"/>
      <c r="DR103" s="98"/>
      <c r="DS103" s="98"/>
      <c r="DT103" s="98"/>
      <c r="DU103" s="98"/>
      <c r="DV103" s="98"/>
      <c r="DW103" s="98"/>
      <c r="DX103" s="98"/>
      <c r="DY103" s="98"/>
      <c r="DZ103" s="98"/>
      <c r="EA103" s="98"/>
      <c r="EB103" s="98"/>
      <c r="EC103" s="98"/>
      <c r="ED103" s="98"/>
      <c r="EE103" s="98"/>
      <c r="EF103" s="98"/>
      <c r="EG103" s="98"/>
      <c r="EH103" s="98"/>
      <c r="EI103" s="98"/>
      <c r="EJ103" s="98"/>
      <c r="EK103" s="98"/>
      <c r="EL103" s="98"/>
      <c r="EM103" s="98"/>
      <c r="EN103" s="98"/>
      <c r="EO103" s="98"/>
      <c r="EP103" s="98"/>
      <c r="EQ103" s="98"/>
      <c r="ER103" s="98"/>
      <c r="ES103" s="98"/>
      <c r="ET103" s="98"/>
      <c r="EU103" s="98"/>
      <c r="EV103" s="98"/>
      <c r="EW103" s="98"/>
      <c r="EX103" s="98"/>
      <c r="EY103" s="98"/>
      <c r="EZ103" s="98"/>
      <c r="FA103" s="98"/>
      <c r="FB103" s="98"/>
      <c r="FC103" s="98"/>
      <c r="FD103" s="98"/>
      <c r="FE103" s="98"/>
      <c r="FF103" s="98"/>
      <c r="FG103" s="98"/>
      <c r="FH103" s="98"/>
      <c r="FI103" s="98"/>
      <c r="FJ103" s="98"/>
      <c r="FK103" s="98"/>
      <c r="FL103" s="98"/>
      <c r="FM103" s="98"/>
      <c r="FN103" s="98"/>
      <c r="FO103" s="98"/>
      <c r="FP103" s="98"/>
      <c r="FQ103" s="98"/>
      <c r="FR103" s="98"/>
      <c r="FS103" s="98"/>
      <c r="FT103" s="98"/>
      <c r="FU103" s="98"/>
      <c r="FV103" s="98"/>
      <c r="FW103" s="98"/>
      <c r="FX103" s="98"/>
      <c r="FY103" s="98"/>
      <c r="FZ103" s="98"/>
      <c r="GA103" s="98"/>
      <c r="GB103" s="98"/>
      <c r="GC103" s="98"/>
      <c r="GD103" s="98"/>
      <c r="GE103" s="98"/>
      <c r="GF103" s="98"/>
      <c r="GG103" s="98"/>
      <c r="GH103" s="98"/>
      <c r="GI103" s="98"/>
      <c r="GJ103" s="98"/>
      <c r="GK103" s="98"/>
      <c r="GL103" s="98"/>
      <c r="GM103" s="98"/>
      <c r="GN103" s="98"/>
      <c r="GO103" s="98"/>
      <c r="GP103" s="98"/>
      <c r="GQ103" s="98"/>
      <c r="GR103" s="98"/>
      <c r="GS103" s="98"/>
      <c r="GT103" s="98"/>
      <c r="GU103" s="98"/>
      <c r="GV103" s="98"/>
      <c r="GW103" s="98"/>
      <c r="GX103" s="98"/>
      <c r="GY103" s="98"/>
      <c r="GZ103" s="98"/>
      <c r="HA103" s="98"/>
      <c r="HB103" s="98"/>
      <c r="HC103" s="98"/>
      <c r="HD103" s="98"/>
      <c r="HE103" s="98"/>
      <c r="HF103" s="98"/>
      <c r="HG103" s="98"/>
      <c r="HH103" s="98"/>
      <c r="HI103" s="98"/>
      <c r="HJ103" s="98"/>
      <c r="HK103" s="98"/>
      <c r="HL103" s="98"/>
      <c r="HM103" s="98"/>
      <c r="HN103" s="98"/>
      <c r="HO103" s="98"/>
      <c r="HP103" s="98"/>
      <c r="HQ103" s="98"/>
      <c r="HR103" s="98"/>
      <c r="HS103" s="98"/>
      <c r="HT103" s="98"/>
      <c r="HU103" s="98"/>
      <c r="HV103" s="98"/>
      <c r="HW103" s="98"/>
      <c r="HX103" s="98"/>
      <c r="HY103" s="98"/>
      <c r="HZ103" s="98"/>
      <c r="IA103" s="98"/>
      <c r="IB103" s="98"/>
      <c r="IC103" s="98"/>
      <c r="ID103" s="98"/>
      <c r="IE103" s="98"/>
      <c r="IF103" s="98"/>
      <c r="IG103" s="98"/>
      <c r="IH103" s="98"/>
      <c r="II103" s="98"/>
      <c r="IJ103" s="98"/>
      <c r="IK103" s="98"/>
      <c r="IL103" s="98"/>
      <c r="IM103" s="98"/>
      <c r="IN103" s="98"/>
      <c r="IO103" s="98"/>
      <c r="IP103" s="98"/>
      <c r="IQ103" s="98"/>
      <c r="IR103" s="98"/>
      <c r="IS103" s="98"/>
      <c r="IT103" s="98"/>
      <c r="IU103" s="98"/>
      <c r="IV103" s="98"/>
    </row>
    <row r="104" spans="1:256" s="4" customFormat="1" ht="24" hidden="1" customHeight="1">
      <c r="A104" s="250" t="s">
        <v>282</v>
      </c>
      <c r="B104" s="21" t="s">
        <v>283</v>
      </c>
      <c r="C104" s="22"/>
      <c r="D104" s="23"/>
      <c r="E104" s="23"/>
      <c r="F104" s="24"/>
      <c r="G104" s="24"/>
      <c r="H104" s="24"/>
      <c r="I104" s="24"/>
      <c r="J104" s="24"/>
      <c r="K104" s="24"/>
      <c r="L104" s="24"/>
      <c r="M104" s="24"/>
      <c r="N104" s="22"/>
      <c r="O104" s="22"/>
      <c r="P104" s="24"/>
      <c r="Q104" s="42">
        <f t="shared" si="10"/>
        <v>11683.420000000002</v>
      </c>
      <c r="R104" s="43">
        <f t="shared" si="13"/>
        <v>0</v>
      </c>
      <c r="S104" s="44"/>
      <c r="T104" s="44"/>
      <c r="U104" s="45"/>
      <c r="V104" s="45"/>
      <c r="W104" s="45"/>
      <c r="X104" s="45"/>
      <c r="Y104" s="45"/>
      <c r="Z104" s="45"/>
      <c r="AA104" s="45"/>
      <c r="AB104" s="48">
        <f t="shared" si="9"/>
        <v>11683.420000000002</v>
      </c>
      <c r="AC104" s="48"/>
      <c r="AD104" s="48"/>
      <c r="AE104" s="48"/>
      <c r="AF104" s="48"/>
      <c r="AG104" s="48"/>
      <c r="AH104" s="44">
        <f>SUM(AH105:AH107)</f>
        <v>7161.7000000000007</v>
      </c>
      <c r="AI104" s="44"/>
      <c r="AJ104" s="44">
        <f>SUM(AJ105:AJ107)</f>
        <v>69</v>
      </c>
      <c r="AK104" s="44">
        <f>SUM(AK105:AK107)</f>
        <v>2224.6</v>
      </c>
      <c r="AL104" s="44">
        <f>SUM(AL105:AL107)</f>
        <v>752</v>
      </c>
      <c r="AM104" s="53"/>
      <c r="AN104" s="52"/>
      <c r="AO104" s="52">
        <v>272</v>
      </c>
      <c r="AP104" s="44">
        <f>SUM(AP105:AP107)</f>
        <v>37</v>
      </c>
      <c r="AQ104" s="52">
        <v>577</v>
      </c>
      <c r="AR104" s="52">
        <v>15.12</v>
      </c>
      <c r="AS104" s="54">
        <v>260</v>
      </c>
      <c r="AT104" s="54"/>
      <c r="AU104" s="44">
        <f>SUM(AU105:AU107)</f>
        <v>315</v>
      </c>
      <c r="AV104" s="52"/>
      <c r="AW104" s="54"/>
      <c r="AX104" s="54"/>
      <c r="AY104" s="53"/>
      <c r="AZ104" s="53"/>
      <c r="BA104" s="60"/>
    </row>
    <row r="105" spans="1:256" s="4" customFormat="1" ht="24" hidden="1" customHeight="1">
      <c r="A105" s="250"/>
      <c r="B105" s="31" t="s">
        <v>370</v>
      </c>
      <c r="C105" s="22"/>
      <c r="D105" s="23"/>
      <c r="E105" s="23"/>
      <c r="F105" s="24"/>
      <c r="G105" s="24"/>
      <c r="H105" s="24"/>
      <c r="I105" s="24"/>
      <c r="J105" s="24"/>
      <c r="K105" s="24"/>
      <c r="L105" s="24"/>
      <c r="M105" s="24"/>
      <c r="N105" s="22"/>
      <c r="O105" s="22"/>
      <c r="P105" s="24"/>
      <c r="Q105" s="42">
        <f t="shared" si="10"/>
        <v>1137.5</v>
      </c>
      <c r="R105" s="43">
        <f t="shared" si="13"/>
        <v>0</v>
      </c>
      <c r="S105" s="44"/>
      <c r="T105" s="44"/>
      <c r="U105" s="45"/>
      <c r="V105" s="45"/>
      <c r="W105" s="45"/>
      <c r="X105" s="45"/>
      <c r="Y105" s="45"/>
      <c r="Z105" s="45"/>
      <c r="AA105" s="45"/>
      <c r="AB105" s="48">
        <f t="shared" si="9"/>
        <v>1137.5</v>
      </c>
      <c r="AC105" s="48"/>
      <c r="AD105" s="48"/>
      <c r="AE105" s="48"/>
      <c r="AF105" s="48"/>
      <c r="AG105" s="48"/>
      <c r="AH105" s="44">
        <v>1137.5</v>
      </c>
      <c r="AI105" s="44"/>
      <c r="AJ105" s="44"/>
      <c r="AK105" s="44"/>
      <c r="AL105" s="52"/>
      <c r="AM105" s="53"/>
      <c r="AN105" s="52"/>
      <c r="AO105" s="54"/>
      <c r="AP105" s="52"/>
      <c r="AQ105" s="53"/>
      <c r="AR105" s="54"/>
      <c r="AS105" s="54"/>
      <c r="AT105" s="54"/>
      <c r="AU105" s="53"/>
      <c r="AV105" s="52"/>
      <c r="AW105" s="54"/>
      <c r="AX105" s="54"/>
      <c r="AY105" s="53"/>
      <c r="AZ105" s="53"/>
      <c r="BA105" s="60"/>
    </row>
    <row r="106" spans="1:256" s="4" customFormat="1" ht="24" hidden="1" customHeight="1">
      <c r="A106" s="250"/>
      <c r="B106" s="31" t="s">
        <v>371</v>
      </c>
      <c r="C106" s="22"/>
      <c r="D106" s="23"/>
      <c r="E106" s="23"/>
      <c r="F106" s="24"/>
      <c r="G106" s="24"/>
      <c r="H106" s="24"/>
      <c r="I106" s="24"/>
      <c r="J106" s="24"/>
      <c r="K106" s="24"/>
      <c r="L106" s="24"/>
      <c r="M106" s="24"/>
      <c r="N106" s="22"/>
      <c r="O106" s="22"/>
      <c r="P106" s="24"/>
      <c r="Q106" s="42">
        <f t="shared" si="10"/>
        <v>1474.1</v>
      </c>
      <c r="R106" s="43">
        <f t="shared" si="13"/>
        <v>0</v>
      </c>
      <c r="S106" s="44"/>
      <c r="T106" s="44"/>
      <c r="U106" s="45"/>
      <c r="V106" s="45"/>
      <c r="W106" s="45"/>
      <c r="X106" s="45"/>
      <c r="Y106" s="45"/>
      <c r="Z106" s="45"/>
      <c r="AA106" s="45"/>
      <c r="AB106" s="48">
        <f t="shared" si="9"/>
        <v>1474.1</v>
      </c>
      <c r="AC106" s="48"/>
      <c r="AD106" s="48"/>
      <c r="AE106" s="48"/>
      <c r="AF106" s="48"/>
      <c r="AG106" s="48"/>
      <c r="AH106" s="44">
        <v>685.09999999999991</v>
      </c>
      <c r="AI106" s="44"/>
      <c r="AJ106" s="44"/>
      <c r="AK106" s="44"/>
      <c r="AL106" s="52">
        <v>752</v>
      </c>
      <c r="AM106" s="53"/>
      <c r="AN106" s="52"/>
      <c r="AO106" s="54"/>
      <c r="AP106" s="52">
        <v>37</v>
      </c>
      <c r="AQ106" s="53"/>
      <c r="AR106" s="54"/>
      <c r="AS106" s="54"/>
      <c r="AT106" s="54"/>
      <c r="AU106" s="53"/>
      <c r="AV106" s="52"/>
      <c r="AW106" s="54"/>
      <c r="AX106" s="54"/>
      <c r="AY106" s="53"/>
      <c r="AZ106" s="53"/>
      <c r="BA106" s="60"/>
    </row>
    <row r="107" spans="1:256" s="4" customFormat="1" ht="24" hidden="1" customHeight="1">
      <c r="A107" s="250"/>
      <c r="B107" s="31" t="s">
        <v>372</v>
      </c>
      <c r="C107" s="22"/>
      <c r="D107" s="23"/>
      <c r="E107" s="23"/>
      <c r="F107" s="24"/>
      <c r="G107" s="24"/>
      <c r="H107" s="24"/>
      <c r="I107" s="24"/>
      <c r="J107" s="24"/>
      <c r="K107" s="24"/>
      <c r="L107" s="24"/>
      <c r="M107" s="24"/>
      <c r="N107" s="22"/>
      <c r="O107" s="22"/>
      <c r="P107" s="24"/>
      <c r="Q107" s="42">
        <f t="shared" si="10"/>
        <v>7947.7000000000007</v>
      </c>
      <c r="R107" s="43">
        <f t="shared" si="13"/>
        <v>0</v>
      </c>
      <c r="S107" s="44"/>
      <c r="T107" s="44"/>
      <c r="U107" s="45"/>
      <c r="V107" s="45"/>
      <c r="W107" s="45"/>
      <c r="X107" s="45"/>
      <c r="Y107" s="45"/>
      <c r="Z107" s="45"/>
      <c r="AA107" s="45"/>
      <c r="AB107" s="48">
        <f t="shared" si="9"/>
        <v>7947.7000000000007</v>
      </c>
      <c r="AC107" s="48"/>
      <c r="AD107" s="48"/>
      <c r="AE107" s="48"/>
      <c r="AF107" s="48"/>
      <c r="AG107" s="48"/>
      <c r="AH107" s="44">
        <v>5339.1</v>
      </c>
      <c r="AI107" s="44"/>
      <c r="AJ107" s="44">
        <v>69</v>
      </c>
      <c r="AK107" s="44">
        <v>2224.6</v>
      </c>
      <c r="AL107" s="52"/>
      <c r="AM107" s="53"/>
      <c r="AN107" s="52"/>
      <c r="AO107" s="54"/>
      <c r="AP107" s="52"/>
      <c r="AQ107" s="53"/>
      <c r="AR107" s="54"/>
      <c r="AS107" s="54"/>
      <c r="AT107" s="54"/>
      <c r="AU107" s="44">
        <v>315</v>
      </c>
      <c r="AV107" s="52"/>
      <c r="AW107" s="54"/>
      <c r="AX107" s="54"/>
      <c r="AY107" s="53"/>
      <c r="AZ107" s="53"/>
      <c r="BA107" s="60"/>
    </row>
    <row r="108" spans="1:256" s="4" customFormat="1" ht="24" hidden="1" customHeight="1">
      <c r="A108" s="250" t="s">
        <v>298</v>
      </c>
      <c r="B108" s="26" t="s">
        <v>373</v>
      </c>
      <c r="C108" s="22"/>
      <c r="D108" s="23"/>
      <c r="E108" s="23"/>
      <c r="F108" s="24"/>
      <c r="G108" s="24"/>
      <c r="H108" s="24"/>
      <c r="I108" s="24"/>
      <c r="J108" s="24"/>
      <c r="K108" s="24"/>
      <c r="L108" s="24"/>
      <c r="M108" s="24"/>
      <c r="N108" s="22"/>
      <c r="O108" s="22"/>
      <c r="P108" s="24"/>
      <c r="Q108" s="42">
        <f t="shared" si="10"/>
        <v>1437.1</v>
      </c>
      <c r="R108" s="43">
        <f t="shared" si="13"/>
        <v>0</v>
      </c>
      <c r="S108" s="44"/>
      <c r="T108" s="44"/>
      <c r="U108" s="45"/>
      <c r="V108" s="45"/>
      <c r="W108" s="45"/>
      <c r="X108" s="45"/>
      <c r="Y108" s="45"/>
      <c r="Z108" s="45"/>
      <c r="AA108" s="45"/>
      <c r="AB108" s="48">
        <f t="shared" si="9"/>
        <v>1437.1</v>
      </c>
      <c r="AC108" s="48"/>
      <c r="AD108" s="48"/>
      <c r="AE108" s="48"/>
      <c r="AF108" s="48"/>
      <c r="AG108" s="48"/>
      <c r="AH108" s="44">
        <v>1207.6999999999998</v>
      </c>
      <c r="AI108" s="44"/>
      <c r="AJ108" s="44"/>
      <c r="AK108" s="44">
        <v>179.4</v>
      </c>
      <c r="AL108" s="52"/>
      <c r="AM108" s="53"/>
      <c r="AN108" s="52"/>
      <c r="AO108" s="54"/>
      <c r="AP108" s="52"/>
      <c r="AQ108" s="53"/>
      <c r="AR108" s="54"/>
      <c r="AS108" s="54"/>
      <c r="AT108" s="54"/>
      <c r="AU108" s="53"/>
      <c r="AV108" s="52"/>
      <c r="AW108" s="54"/>
      <c r="AX108" s="54">
        <v>50</v>
      </c>
      <c r="AY108" s="53"/>
      <c r="AZ108" s="53"/>
      <c r="BA108" s="60"/>
    </row>
    <row r="109" spans="1:256" s="4" customFormat="1" ht="24" hidden="1" customHeight="1">
      <c r="A109" s="250"/>
      <c r="B109" s="26" t="s">
        <v>374</v>
      </c>
      <c r="C109" s="22"/>
      <c r="D109" s="23"/>
      <c r="E109" s="23"/>
      <c r="F109" s="24"/>
      <c r="G109" s="24"/>
      <c r="H109" s="24"/>
      <c r="I109" s="24"/>
      <c r="J109" s="24"/>
      <c r="K109" s="24"/>
      <c r="L109" s="24"/>
      <c r="M109" s="24"/>
      <c r="N109" s="22"/>
      <c r="O109" s="22"/>
      <c r="P109" s="24"/>
      <c r="Q109" s="42">
        <f t="shared" si="10"/>
        <v>506.99999999999994</v>
      </c>
      <c r="R109" s="43">
        <f t="shared" si="13"/>
        <v>0</v>
      </c>
      <c r="S109" s="44"/>
      <c r="T109" s="44"/>
      <c r="U109" s="45"/>
      <c r="V109" s="45"/>
      <c r="W109" s="45"/>
      <c r="X109" s="45"/>
      <c r="Y109" s="45"/>
      <c r="Z109" s="45"/>
      <c r="AA109" s="45"/>
      <c r="AB109" s="48">
        <f t="shared" si="9"/>
        <v>506.99999999999994</v>
      </c>
      <c r="AC109" s="48"/>
      <c r="AD109" s="48"/>
      <c r="AE109" s="48"/>
      <c r="AF109" s="48"/>
      <c r="AG109" s="48"/>
      <c r="AH109" s="44">
        <v>272.99999999999994</v>
      </c>
      <c r="AI109" s="44"/>
      <c r="AJ109" s="44"/>
      <c r="AK109" s="44"/>
      <c r="AL109" s="52">
        <v>204</v>
      </c>
      <c r="AM109" s="53"/>
      <c r="AN109" s="52"/>
      <c r="AO109" s="54"/>
      <c r="AP109" s="52">
        <v>30</v>
      </c>
      <c r="AQ109" s="53"/>
      <c r="AR109" s="54"/>
      <c r="AS109" s="54"/>
      <c r="AT109" s="54"/>
      <c r="AU109" s="53"/>
      <c r="AV109" s="52"/>
      <c r="AW109" s="54"/>
      <c r="AX109" s="54"/>
      <c r="AY109" s="53"/>
      <c r="AZ109" s="53"/>
      <c r="BA109" s="60"/>
    </row>
    <row r="110" spans="1:256" s="4" customFormat="1" ht="24" hidden="1" customHeight="1">
      <c r="A110" s="250"/>
      <c r="B110" s="26" t="s">
        <v>375</v>
      </c>
      <c r="C110" s="22"/>
      <c r="D110" s="23"/>
      <c r="E110" s="23"/>
      <c r="F110" s="24"/>
      <c r="G110" s="24"/>
      <c r="H110" s="24"/>
      <c r="I110" s="24"/>
      <c r="J110" s="24"/>
      <c r="K110" s="24"/>
      <c r="L110" s="24"/>
      <c r="M110" s="24"/>
      <c r="N110" s="22"/>
      <c r="O110" s="22"/>
      <c r="P110" s="24"/>
      <c r="Q110" s="42">
        <f t="shared" si="10"/>
        <v>1005.4999999999999</v>
      </c>
      <c r="R110" s="43">
        <f t="shared" si="13"/>
        <v>0</v>
      </c>
      <c r="S110" s="44"/>
      <c r="T110" s="44"/>
      <c r="U110" s="45"/>
      <c r="V110" s="45"/>
      <c r="W110" s="45"/>
      <c r="X110" s="45"/>
      <c r="Y110" s="45"/>
      <c r="Z110" s="45"/>
      <c r="AA110" s="45"/>
      <c r="AB110" s="48">
        <f t="shared" si="9"/>
        <v>1005.4999999999999</v>
      </c>
      <c r="AC110" s="48"/>
      <c r="AD110" s="48"/>
      <c r="AE110" s="48"/>
      <c r="AF110" s="48"/>
      <c r="AG110" s="48"/>
      <c r="AH110" s="44">
        <v>903.49999999999989</v>
      </c>
      <c r="AI110" s="44"/>
      <c r="AJ110" s="44">
        <v>52</v>
      </c>
      <c r="AK110" s="44"/>
      <c r="AL110" s="52"/>
      <c r="AM110" s="53"/>
      <c r="AN110" s="52"/>
      <c r="AO110" s="54"/>
      <c r="AP110" s="52"/>
      <c r="AQ110" s="53"/>
      <c r="AR110" s="54"/>
      <c r="AS110" s="54"/>
      <c r="AT110" s="54"/>
      <c r="AU110" s="53"/>
      <c r="AV110" s="52"/>
      <c r="AW110" s="54"/>
      <c r="AX110" s="54">
        <v>50</v>
      </c>
      <c r="AY110" s="53"/>
      <c r="AZ110" s="53"/>
      <c r="BA110" s="60"/>
    </row>
    <row r="111" spans="1:256" s="4" customFormat="1" ht="24" hidden="1" customHeight="1">
      <c r="A111" s="250"/>
      <c r="B111" s="26" t="s">
        <v>376</v>
      </c>
      <c r="C111" s="22"/>
      <c r="D111" s="23"/>
      <c r="E111" s="23"/>
      <c r="F111" s="24"/>
      <c r="G111" s="24"/>
      <c r="H111" s="24"/>
      <c r="I111" s="24"/>
      <c r="J111" s="24"/>
      <c r="K111" s="24"/>
      <c r="L111" s="24"/>
      <c r="M111" s="24"/>
      <c r="N111" s="22"/>
      <c r="O111" s="22"/>
      <c r="P111" s="24"/>
      <c r="Q111" s="42">
        <f t="shared" si="10"/>
        <v>16813.300000000003</v>
      </c>
      <c r="R111" s="43">
        <f t="shared" si="13"/>
        <v>0</v>
      </c>
      <c r="S111" s="44"/>
      <c r="T111" s="44"/>
      <c r="U111" s="45"/>
      <c r="V111" s="45"/>
      <c r="W111" s="45"/>
      <c r="X111" s="45"/>
      <c r="Y111" s="45"/>
      <c r="Z111" s="45"/>
      <c r="AA111" s="45"/>
      <c r="AB111" s="48">
        <f t="shared" si="9"/>
        <v>16813.300000000003</v>
      </c>
      <c r="AC111" s="48"/>
      <c r="AD111" s="48"/>
      <c r="AE111" s="48"/>
      <c r="AF111" s="48"/>
      <c r="AG111" s="48"/>
      <c r="AH111" s="44">
        <v>8646.3000000000029</v>
      </c>
      <c r="AI111" s="44"/>
      <c r="AJ111" s="44"/>
      <c r="AK111" s="44">
        <v>1239.0000000000002</v>
      </c>
      <c r="AL111" s="52"/>
      <c r="AM111" s="53"/>
      <c r="AN111" s="52"/>
      <c r="AO111" s="54"/>
      <c r="AP111" s="52"/>
      <c r="AQ111" s="53"/>
      <c r="AR111" s="54"/>
      <c r="AS111" s="54"/>
      <c r="AT111" s="54"/>
      <c r="AU111" s="53"/>
      <c r="AV111" s="52">
        <v>6928</v>
      </c>
      <c r="AW111" s="54"/>
      <c r="AX111" s="54"/>
      <c r="AY111" s="53"/>
      <c r="AZ111" s="53"/>
      <c r="BA111" s="60"/>
    </row>
    <row r="112" spans="1:256" s="4" customFormat="1" ht="24" hidden="1" customHeight="1">
      <c r="A112" s="250"/>
      <c r="B112" s="26" t="s">
        <v>377</v>
      </c>
      <c r="C112" s="22"/>
      <c r="D112" s="23"/>
      <c r="E112" s="23"/>
      <c r="F112" s="24"/>
      <c r="G112" s="24"/>
      <c r="H112" s="24"/>
      <c r="I112" s="24"/>
      <c r="J112" s="24"/>
      <c r="K112" s="24"/>
      <c r="L112" s="24"/>
      <c r="M112" s="24"/>
      <c r="N112" s="22"/>
      <c r="O112" s="22"/>
      <c r="P112" s="24"/>
      <c r="Q112" s="42">
        <f t="shared" si="10"/>
        <v>58225.1</v>
      </c>
      <c r="R112" s="43">
        <f t="shared" si="13"/>
        <v>0</v>
      </c>
      <c r="S112" s="44"/>
      <c r="T112" s="44"/>
      <c r="U112" s="45"/>
      <c r="V112" s="45"/>
      <c r="W112" s="45"/>
      <c r="X112" s="45"/>
      <c r="Y112" s="45"/>
      <c r="Z112" s="45"/>
      <c r="AA112" s="45"/>
      <c r="AB112" s="48">
        <f t="shared" si="9"/>
        <v>58225.1</v>
      </c>
      <c r="AC112" s="48"/>
      <c r="AD112" s="48"/>
      <c r="AE112" s="48"/>
      <c r="AF112" s="48"/>
      <c r="AG112" s="48"/>
      <c r="AH112" s="44">
        <v>2176.1999999999998</v>
      </c>
      <c r="AI112" s="44">
        <v>47696</v>
      </c>
      <c r="AJ112" s="44">
        <v>412</v>
      </c>
      <c r="AK112" s="44">
        <v>1348.9</v>
      </c>
      <c r="AL112" s="52"/>
      <c r="AM112" s="53"/>
      <c r="AN112" s="52"/>
      <c r="AO112" s="54"/>
      <c r="AP112" s="52"/>
      <c r="AQ112" s="53"/>
      <c r="AR112" s="54"/>
      <c r="AS112" s="54"/>
      <c r="AT112" s="54"/>
      <c r="AU112" s="53"/>
      <c r="AV112" s="52">
        <v>6592</v>
      </c>
      <c r="AW112" s="54"/>
      <c r="AX112" s="54"/>
      <c r="AY112" s="53"/>
      <c r="AZ112" s="53"/>
      <c r="BA112" s="60"/>
    </row>
    <row r="113" spans="1:256" s="4" customFormat="1" ht="24" hidden="1" customHeight="1">
      <c r="A113" s="250"/>
      <c r="B113" s="26" t="s">
        <v>378</v>
      </c>
      <c r="C113" s="22"/>
      <c r="D113" s="23"/>
      <c r="E113" s="23"/>
      <c r="F113" s="24"/>
      <c r="G113" s="24"/>
      <c r="H113" s="24"/>
      <c r="I113" s="24"/>
      <c r="J113" s="24"/>
      <c r="K113" s="24"/>
      <c r="L113" s="24"/>
      <c r="M113" s="24"/>
      <c r="N113" s="22"/>
      <c r="O113" s="22"/>
      <c r="P113" s="24"/>
      <c r="Q113" s="42">
        <f t="shared" si="10"/>
        <v>10565.0239</v>
      </c>
      <c r="R113" s="43">
        <f t="shared" si="13"/>
        <v>0</v>
      </c>
      <c r="S113" s="44"/>
      <c r="T113" s="44"/>
      <c r="U113" s="45"/>
      <c r="V113" s="45"/>
      <c r="W113" s="45"/>
      <c r="X113" s="45"/>
      <c r="Y113" s="45"/>
      <c r="Z113" s="45"/>
      <c r="AA113" s="45"/>
      <c r="AB113" s="48">
        <f t="shared" si="9"/>
        <v>10565.0239</v>
      </c>
      <c r="AC113" s="48"/>
      <c r="AD113" s="48"/>
      <c r="AE113" s="48"/>
      <c r="AF113" s="48"/>
      <c r="AG113" s="48"/>
      <c r="AH113" s="44">
        <v>3497.0000000000009</v>
      </c>
      <c r="AI113" s="44"/>
      <c r="AJ113" s="44"/>
      <c r="AK113" s="44">
        <v>1391.0238999999995</v>
      </c>
      <c r="AL113" s="52">
        <v>221</v>
      </c>
      <c r="AM113" s="53"/>
      <c r="AN113" s="52"/>
      <c r="AO113" s="54"/>
      <c r="AP113" s="52">
        <v>48</v>
      </c>
      <c r="AQ113" s="53"/>
      <c r="AR113" s="54"/>
      <c r="AS113" s="54"/>
      <c r="AT113" s="54"/>
      <c r="AU113" s="53"/>
      <c r="AV113" s="52">
        <v>5408</v>
      </c>
      <c r="AW113" s="54"/>
      <c r="AX113" s="54"/>
      <c r="AY113" s="53"/>
      <c r="AZ113" s="53"/>
      <c r="BA113" s="60"/>
    </row>
    <row r="114" spans="1:256" s="86" customFormat="1" ht="20.100000000000001" customHeight="1">
      <c r="A114" s="262" t="s">
        <v>379</v>
      </c>
      <c r="B114" s="263"/>
      <c r="C114" s="62"/>
      <c r="D114" s="63"/>
      <c r="E114" s="63"/>
      <c r="F114" s="64"/>
      <c r="G114" s="64"/>
      <c r="H114" s="64"/>
      <c r="I114" s="64"/>
      <c r="J114" s="64"/>
      <c r="K114" s="64"/>
      <c r="L114" s="64"/>
      <c r="M114" s="64"/>
      <c r="N114" s="62"/>
      <c r="O114" s="62"/>
      <c r="P114" s="65"/>
      <c r="Q114" s="43">
        <f t="shared" si="10"/>
        <v>10732.655999999999</v>
      </c>
      <c r="R114" s="54">
        <f t="shared" si="13"/>
        <v>4000</v>
      </c>
      <c r="S114" s="66"/>
      <c r="T114" s="54"/>
      <c r="U114" s="54"/>
      <c r="V114" s="54"/>
      <c r="W114" s="54">
        <v>1000</v>
      </c>
      <c r="X114" s="54">
        <v>3000</v>
      </c>
      <c r="Y114" s="54"/>
      <c r="Z114" s="54"/>
      <c r="AA114" s="54"/>
      <c r="AB114" s="43">
        <f>AC114+AD114+AE114+AF114</f>
        <v>6732.6559999999999</v>
      </c>
      <c r="AC114" s="43">
        <f>SUBTOTAL(9,AH114,AI114,AJ114,AK114,AU114,AV114,AW114,AX114,AY114,AZ114,AT114)</f>
        <v>5487.6559999999999</v>
      </c>
      <c r="AD114" s="43"/>
      <c r="AE114" s="43">
        <f>SUBTOTAL(9,AR114,AQ114,AP114,AO114,AN114,AM114)</f>
        <v>900</v>
      </c>
      <c r="AF114" s="93">
        <f>SUBTOTAL(9,AS114)</f>
        <v>345</v>
      </c>
      <c r="AG114" s="100"/>
      <c r="AH114" s="67">
        <f>AH115+AH119+AH120+AH121+AH122+AH123+AH124+AH125</f>
        <v>2794.9</v>
      </c>
      <c r="AI114" s="67">
        <f>AI115+AI119+AI120+AI121+AI122+AI123+AI124+AI125</f>
        <v>708</v>
      </c>
      <c r="AJ114" s="67"/>
      <c r="AK114" s="67">
        <f>AK115+AK119+AK120+AK121+AK122+AK123+AK124+AK125</f>
        <v>804.75599999999997</v>
      </c>
      <c r="AL114" s="55"/>
      <c r="AM114" s="56"/>
      <c r="AN114" s="55"/>
      <c r="AO114" s="56">
        <v>793</v>
      </c>
      <c r="AP114" s="67">
        <f>AP115+AP119+AP120+AP121+AP122+AP123+AP124+AP125</f>
        <v>107</v>
      </c>
      <c r="AQ114" s="56"/>
      <c r="AR114" s="56"/>
      <c r="AS114" s="56">
        <v>345</v>
      </c>
      <c r="AT114" s="56"/>
      <c r="AU114" s="56"/>
      <c r="AV114" s="67"/>
      <c r="AW114" s="56">
        <v>1000</v>
      </c>
      <c r="AX114" s="67">
        <f>AX115+AX119+AX120+AX121+AX122+AX123+AX124+AX125</f>
        <v>180</v>
      </c>
      <c r="AY114" s="56"/>
      <c r="AZ114" s="56"/>
      <c r="BA114" s="96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  <c r="EI114" s="4"/>
      <c r="EJ114" s="4"/>
      <c r="EK114" s="4"/>
      <c r="EL114" s="4"/>
      <c r="EM114" s="4"/>
      <c r="EN114" s="4"/>
      <c r="EO114" s="4"/>
      <c r="EP114" s="4"/>
      <c r="EQ114" s="4"/>
      <c r="ER114" s="4"/>
      <c r="ES114" s="4"/>
      <c r="ET114" s="4"/>
      <c r="EU114" s="4"/>
      <c r="EV114" s="4"/>
      <c r="EW114" s="4"/>
      <c r="EX114" s="4"/>
      <c r="EY114" s="4"/>
      <c r="EZ114" s="4"/>
      <c r="FA114" s="4"/>
      <c r="FB114" s="4"/>
      <c r="FC114" s="4"/>
      <c r="FD114" s="4"/>
      <c r="FE114" s="4"/>
      <c r="FF114" s="4"/>
      <c r="FG114" s="4"/>
      <c r="FH114" s="4"/>
      <c r="FI114" s="4"/>
      <c r="FJ114" s="4"/>
      <c r="FK114" s="4"/>
      <c r="FL114" s="4"/>
      <c r="FM114" s="4"/>
      <c r="FN114" s="4"/>
      <c r="FO114" s="4"/>
      <c r="FP114" s="4"/>
      <c r="FQ114" s="4"/>
      <c r="FR114" s="4"/>
      <c r="FS114" s="4"/>
      <c r="FT114" s="4"/>
      <c r="FU114" s="4"/>
      <c r="FV114" s="4"/>
      <c r="FW114" s="4"/>
      <c r="FX114" s="4"/>
      <c r="FY114" s="4"/>
      <c r="FZ114" s="4"/>
      <c r="GA114" s="4"/>
      <c r="GB114" s="4"/>
      <c r="GC114" s="4"/>
      <c r="GD114" s="4"/>
      <c r="GE114" s="4"/>
      <c r="GF114" s="4"/>
      <c r="GG114" s="4"/>
      <c r="GH114" s="4"/>
      <c r="GI114" s="4"/>
      <c r="GJ114" s="4"/>
      <c r="GK114" s="4"/>
      <c r="GL114" s="4"/>
      <c r="GM114" s="4"/>
      <c r="GN114" s="4"/>
      <c r="GO114" s="4"/>
      <c r="GP114" s="4"/>
      <c r="GQ114" s="4"/>
      <c r="GR114" s="4"/>
      <c r="GS114" s="4"/>
      <c r="GT114" s="4"/>
      <c r="GU114" s="4"/>
      <c r="GV114" s="4"/>
      <c r="GW114" s="4"/>
      <c r="GX114" s="4"/>
      <c r="GY114" s="4"/>
      <c r="GZ114" s="4"/>
      <c r="HA114" s="4"/>
      <c r="HB114" s="4"/>
      <c r="HC114" s="4"/>
      <c r="HD114" s="4"/>
      <c r="HE114" s="4"/>
      <c r="HF114" s="4"/>
      <c r="HG114" s="4"/>
      <c r="HH114" s="4"/>
      <c r="HI114" s="4"/>
      <c r="HJ114" s="4"/>
      <c r="HK114" s="4"/>
      <c r="HL114" s="4"/>
      <c r="HM114" s="4"/>
      <c r="HN114" s="4"/>
      <c r="HO114" s="4"/>
      <c r="HP114" s="4"/>
      <c r="HQ114" s="4"/>
      <c r="HR114" s="4"/>
      <c r="HS114" s="4"/>
      <c r="HT114" s="4"/>
      <c r="HU114" s="4"/>
      <c r="HV114" s="4"/>
      <c r="HW114" s="4"/>
      <c r="HX114" s="4"/>
      <c r="HY114" s="4"/>
      <c r="HZ114" s="4"/>
      <c r="IA114" s="4"/>
      <c r="IB114" s="4"/>
      <c r="IC114" s="4"/>
      <c r="ID114" s="4"/>
      <c r="IE114" s="4"/>
      <c r="IF114" s="4"/>
      <c r="IG114" s="4"/>
      <c r="IH114" s="4"/>
      <c r="II114" s="4"/>
      <c r="IJ114" s="4"/>
      <c r="IK114" s="4"/>
      <c r="IL114" s="4"/>
      <c r="IM114" s="4"/>
      <c r="IN114" s="4"/>
      <c r="IO114" s="4"/>
      <c r="IP114" s="4"/>
      <c r="IQ114" s="4"/>
      <c r="IR114" s="4"/>
      <c r="IS114" s="4"/>
      <c r="IT114" s="4"/>
      <c r="IU114" s="4"/>
      <c r="IV114" s="4"/>
    </row>
    <row r="115" spans="1:256" s="4" customFormat="1" ht="24" hidden="1" customHeight="1">
      <c r="A115" s="250" t="s">
        <v>282</v>
      </c>
      <c r="B115" s="21" t="s">
        <v>283</v>
      </c>
      <c r="C115" s="22"/>
      <c r="D115" s="23"/>
      <c r="E115" s="23"/>
      <c r="F115" s="24"/>
      <c r="G115" s="24"/>
      <c r="H115" s="24"/>
      <c r="I115" s="24"/>
      <c r="J115" s="24"/>
      <c r="K115" s="24"/>
      <c r="L115" s="24"/>
      <c r="M115" s="24"/>
      <c r="N115" s="22"/>
      <c r="O115" s="22"/>
      <c r="P115" s="24"/>
      <c r="Q115" s="42">
        <f t="shared" si="10"/>
        <v>2855.8</v>
      </c>
      <c r="R115" s="54"/>
      <c r="S115" s="54"/>
      <c r="T115" s="54"/>
      <c r="U115" s="68"/>
      <c r="V115" s="68"/>
      <c r="W115" s="68"/>
      <c r="X115" s="68"/>
      <c r="Y115" s="68"/>
      <c r="Z115" s="68"/>
      <c r="AA115" s="68"/>
      <c r="AB115" s="68">
        <f t="shared" si="9"/>
        <v>2855.8</v>
      </c>
      <c r="AC115" s="68"/>
      <c r="AD115" s="68"/>
      <c r="AE115" s="68"/>
      <c r="AF115" s="68"/>
      <c r="AG115" s="68"/>
      <c r="AH115" s="44">
        <f>SUM(AH116:AH118)</f>
        <v>1338</v>
      </c>
      <c r="AI115" s="44"/>
      <c r="AJ115" s="44"/>
      <c r="AK115" s="44">
        <f>SUM(AK116:AK118)</f>
        <v>319.79999999999995</v>
      </c>
      <c r="AL115" s="52"/>
      <c r="AM115" s="53"/>
      <c r="AN115" s="52"/>
      <c r="AO115" s="52">
        <v>793</v>
      </c>
      <c r="AP115" s="44">
        <f>SUM(AP116:AP118)</f>
        <v>60</v>
      </c>
      <c r="AQ115" s="53"/>
      <c r="AR115" s="54"/>
      <c r="AS115" s="54">
        <v>345</v>
      </c>
      <c r="AT115" s="54"/>
      <c r="AU115" s="53"/>
      <c r="AV115" s="52"/>
      <c r="AW115" s="54"/>
      <c r="AX115" s="54"/>
      <c r="AY115" s="53"/>
      <c r="AZ115" s="53"/>
      <c r="BA115" s="60"/>
    </row>
    <row r="116" spans="1:256" s="4" customFormat="1" ht="24" hidden="1" customHeight="1">
      <c r="A116" s="250"/>
      <c r="B116" s="31" t="s">
        <v>380</v>
      </c>
      <c r="C116" s="22"/>
      <c r="D116" s="23"/>
      <c r="E116" s="23"/>
      <c r="F116" s="24"/>
      <c r="G116" s="24"/>
      <c r="H116" s="24"/>
      <c r="I116" s="24"/>
      <c r="J116" s="24"/>
      <c r="K116" s="24"/>
      <c r="L116" s="24"/>
      <c r="M116" s="24"/>
      <c r="N116" s="22"/>
      <c r="O116" s="22"/>
      <c r="P116" s="24"/>
      <c r="Q116" s="42">
        <f t="shared" si="10"/>
        <v>659.40000000000009</v>
      </c>
      <c r="R116" s="43">
        <f t="shared" ref="R116:R143" si="14">SUM(S116,T116,U116,V116,W116,X116,Y116,Z116,AA116)</f>
        <v>0</v>
      </c>
      <c r="S116" s="44"/>
      <c r="T116" s="44"/>
      <c r="U116" s="45"/>
      <c r="V116" s="45"/>
      <c r="W116" s="45"/>
      <c r="X116" s="45"/>
      <c r="Y116" s="45"/>
      <c r="Z116" s="45"/>
      <c r="AA116" s="45"/>
      <c r="AB116" s="48">
        <f t="shared" si="9"/>
        <v>659.40000000000009</v>
      </c>
      <c r="AC116" s="48"/>
      <c r="AD116" s="48"/>
      <c r="AE116" s="48"/>
      <c r="AF116" s="48"/>
      <c r="AG116" s="48"/>
      <c r="AH116" s="44">
        <v>496.80000000000013</v>
      </c>
      <c r="AI116" s="44"/>
      <c r="AJ116" s="44"/>
      <c r="AK116" s="44">
        <v>162.59999999999997</v>
      </c>
      <c r="AL116" s="52"/>
      <c r="AM116" s="53"/>
      <c r="AN116" s="52"/>
      <c r="AO116" s="54"/>
      <c r="AP116" s="52"/>
      <c r="AQ116" s="53"/>
      <c r="AR116" s="54"/>
      <c r="AS116" s="54"/>
      <c r="AT116" s="54"/>
      <c r="AU116" s="53"/>
      <c r="AV116" s="52"/>
      <c r="AW116" s="54"/>
      <c r="AX116" s="54"/>
      <c r="AY116" s="53"/>
      <c r="AZ116" s="53"/>
      <c r="BA116" s="60"/>
    </row>
    <row r="117" spans="1:256" s="4" customFormat="1" ht="24" hidden="1" customHeight="1">
      <c r="A117" s="250"/>
      <c r="B117" s="31" t="s">
        <v>381</v>
      </c>
      <c r="C117" s="22"/>
      <c r="D117" s="23"/>
      <c r="E117" s="23"/>
      <c r="F117" s="24"/>
      <c r="G117" s="24"/>
      <c r="H117" s="24"/>
      <c r="I117" s="24"/>
      <c r="J117" s="24"/>
      <c r="K117" s="24"/>
      <c r="L117" s="24"/>
      <c r="M117" s="24"/>
      <c r="N117" s="22"/>
      <c r="O117" s="22"/>
      <c r="P117" s="24"/>
      <c r="Q117" s="42">
        <f t="shared" si="10"/>
        <v>483.6</v>
      </c>
      <c r="R117" s="43">
        <f t="shared" si="14"/>
        <v>0</v>
      </c>
      <c r="S117" s="44"/>
      <c r="T117" s="44"/>
      <c r="U117" s="45"/>
      <c r="V117" s="45"/>
      <c r="W117" s="45"/>
      <c r="X117" s="45"/>
      <c r="Y117" s="45"/>
      <c r="Z117" s="45"/>
      <c r="AA117" s="45"/>
      <c r="AB117" s="48">
        <f t="shared" si="9"/>
        <v>483.6</v>
      </c>
      <c r="AC117" s="48"/>
      <c r="AD117" s="48"/>
      <c r="AE117" s="48"/>
      <c r="AF117" s="48"/>
      <c r="AG117" s="48"/>
      <c r="AH117" s="44">
        <v>326.39999999999998</v>
      </c>
      <c r="AI117" s="44"/>
      <c r="AJ117" s="44"/>
      <c r="AK117" s="44">
        <v>157.20000000000002</v>
      </c>
      <c r="AL117" s="52"/>
      <c r="AM117" s="53"/>
      <c r="AN117" s="52"/>
      <c r="AO117" s="54"/>
      <c r="AP117" s="52"/>
      <c r="AQ117" s="53"/>
      <c r="AR117" s="54"/>
      <c r="AS117" s="54"/>
      <c r="AT117" s="54"/>
      <c r="AU117" s="53"/>
      <c r="AV117" s="52"/>
      <c r="AW117" s="54"/>
      <c r="AX117" s="54"/>
      <c r="AY117" s="53"/>
      <c r="AZ117" s="53"/>
      <c r="BA117" s="60"/>
    </row>
    <row r="118" spans="1:256" s="4" customFormat="1" ht="24" hidden="1" customHeight="1">
      <c r="A118" s="250"/>
      <c r="B118" s="31" t="s">
        <v>382</v>
      </c>
      <c r="C118" s="22"/>
      <c r="D118" s="23"/>
      <c r="E118" s="23"/>
      <c r="F118" s="24"/>
      <c r="G118" s="24"/>
      <c r="H118" s="24"/>
      <c r="I118" s="24"/>
      <c r="J118" s="24"/>
      <c r="K118" s="24"/>
      <c r="L118" s="24"/>
      <c r="M118" s="24"/>
      <c r="N118" s="22"/>
      <c r="O118" s="22"/>
      <c r="P118" s="24"/>
      <c r="Q118" s="42">
        <f t="shared" si="10"/>
        <v>574.79999999999995</v>
      </c>
      <c r="R118" s="43">
        <f t="shared" si="14"/>
        <v>0</v>
      </c>
      <c r="S118" s="44"/>
      <c r="T118" s="44"/>
      <c r="U118" s="45"/>
      <c r="V118" s="45"/>
      <c r="W118" s="45"/>
      <c r="X118" s="45"/>
      <c r="Y118" s="45"/>
      <c r="Z118" s="45"/>
      <c r="AA118" s="45"/>
      <c r="AB118" s="48">
        <f t="shared" si="9"/>
        <v>574.79999999999995</v>
      </c>
      <c r="AC118" s="48"/>
      <c r="AD118" s="48"/>
      <c r="AE118" s="48"/>
      <c r="AF118" s="48"/>
      <c r="AG118" s="48"/>
      <c r="AH118" s="44">
        <v>514.79999999999995</v>
      </c>
      <c r="AI118" s="44"/>
      <c r="AJ118" s="44"/>
      <c r="AK118" s="44"/>
      <c r="AL118" s="52"/>
      <c r="AM118" s="53"/>
      <c r="AN118" s="52"/>
      <c r="AO118" s="54"/>
      <c r="AP118" s="52">
        <v>60</v>
      </c>
      <c r="AQ118" s="53"/>
      <c r="AR118" s="54"/>
      <c r="AS118" s="54"/>
      <c r="AT118" s="54"/>
      <c r="AU118" s="53"/>
      <c r="AV118" s="52"/>
      <c r="AW118" s="54"/>
      <c r="AX118" s="54"/>
      <c r="AY118" s="53"/>
      <c r="AZ118" s="53"/>
      <c r="BA118" s="60"/>
    </row>
    <row r="119" spans="1:256" s="4" customFormat="1" ht="24" hidden="1" customHeight="1">
      <c r="A119" s="250" t="s">
        <v>298</v>
      </c>
      <c r="B119" s="26" t="s">
        <v>383</v>
      </c>
      <c r="C119" s="22"/>
      <c r="D119" s="23"/>
      <c r="E119" s="23"/>
      <c r="F119" s="24"/>
      <c r="G119" s="24"/>
      <c r="H119" s="24"/>
      <c r="I119" s="24"/>
      <c r="J119" s="24"/>
      <c r="K119" s="24"/>
      <c r="L119" s="24"/>
      <c r="M119" s="24"/>
      <c r="N119" s="22"/>
      <c r="O119" s="22"/>
      <c r="P119" s="24"/>
      <c r="Q119" s="42">
        <f t="shared" si="10"/>
        <v>175.95600000000005</v>
      </c>
      <c r="R119" s="43">
        <f t="shared" si="14"/>
        <v>0</v>
      </c>
      <c r="S119" s="44"/>
      <c r="T119" s="44"/>
      <c r="U119" s="45"/>
      <c r="V119" s="45"/>
      <c r="W119" s="45"/>
      <c r="X119" s="45"/>
      <c r="Y119" s="45"/>
      <c r="Z119" s="45"/>
      <c r="AA119" s="45"/>
      <c r="AB119" s="48">
        <f t="shared" si="9"/>
        <v>175.95600000000005</v>
      </c>
      <c r="AC119" s="48"/>
      <c r="AD119" s="48"/>
      <c r="AE119" s="48"/>
      <c r="AF119" s="48"/>
      <c r="AG119" s="48"/>
      <c r="AH119" s="44"/>
      <c r="AI119" s="44"/>
      <c r="AJ119" s="44"/>
      <c r="AK119" s="44">
        <v>175.95600000000005</v>
      </c>
      <c r="AL119" s="52"/>
      <c r="AM119" s="53"/>
      <c r="AN119" s="52"/>
      <c r="AO119" s="54"/>
      <c r="AP119" s="52"/>
      <c r="AQ119" s="53"/>
      <c r="AR119" s="54"/>
      <c r="AS119" s="54"/>
      <c r="AT119" s="54"/>
      <c r="AU119" s="53"/>
      <c r="AV119" s="52"/>
      <c r="AW119" s="54"/>
      <c r="AX119" s="54"/>
      <c r="AY119" s="53"/>
      <c r="AZ119" s="53"/>
      <c r="BA119" s="60"/>
    </row>
    <row r="120" spans="1:256" s="4" customFormat="1" ht="24" hidden="1" customHeight="1">
      <c r="A120" s="250"/>
      <c r="B120" s="26" t="s">
        <v>384</v>
      </c>
      <c r="C120" s="22"/>
      <c r="D120" s="23"/>
      <c r="E120" s="23"/>
      <c r="F120" s="24"/>
      <c r="G120" s="24"/>
      <c r="H120" s="24"/>
      <c r="I120" s="24"/>
      <c r="J120" s="24"/>
      <c r="K120" s="24"/>
      <c r="L120" s="24"/>
      <c r="M120" s="24"/>
      <c r="N120" s="22"/>
      <c r="O120" s="22"/>
      <c r="P120" s="24"/>
      <c r="Q120" s="42">
        <f t="shared" si="10"/>
        <v>264.8</v>
      </c>
      <c r="R120" s="43">
        <f t="shared" si="14"/>
        <v>0</v>
      </c>
      <c r="S120" s="44"/>
      <c r="T120" s="44"/>
      <c r="U120" s="45"/>
      <c r="V120" s="45"/>
      <c r="W120" s="45"/>
      <c r="X120" s="45"/>
      <c r="Y120" s="45"/>
      <c r="Z120" s="45"/>
      <c r="AA120" s="45"/>
      <c r="AB120" s="48">
        <f t="shared" si="9"/>
        <v>264.8</v>
      </c>
      <c r="AC120" s="48"/>
      <c r="AD120" s="48"/>
      <c r="AE120" s="48"/>
      <c r="AF120" s="48"/>
      <c r="AG120" s="48"/>
      <c r="AH120" s="44">
        <v>58.8</v>
      </c>
      <c r="AI120" s="44"/>
      <c r="AJ120" s="44"/>
      <c r="AK120" s="44">
        <v>159</v>
      </c>
      <c r="AL120" s="52"/>
      <c r="AM120" s="53"/>
      <c r="AN120" s="52"/>
      <c r="AO120" s="54"/>
      <c r="AP120" s="52">
        <v>47</v>
      </c>
      <c r="AQ120" s="53"/>
      <c r="AR120" s="54"/>
      <c r="AS120" s="54"/>
      <c r="AT120" s="54"/>
      <c r="AU120" s="53"/>
      <c r="AV120" s="52"/>
      <c r="AW120" s="54"/>
      <c r="AX120" s="54"/>
      <c r="AY120" s="53"/>
      <c r="AZ120" s="53"/>
      <c r="BA120" s="60"/>
    </row>
    <row r="121" spans="1:256" s="4" customFormat="1" ht="24" hidden="1" customHeight="1">
      <c r="A121" s="250"/>
      <c r="B121" s="26" t="s">
        <v>385</v>
      </c>
      <c r="C121" s="22"/>
      <c r="D121" s="23"/>
      <c r="E121" s="23"/>
      <c r="F121" s="24"/>
      <c r="G121" s="24"/>
      <c r="H121" s="24"/>
      <c r="I121" s="24"/>
      <c r="J121" s="24"/>
      <c r="K121" s="24"/>
      <c r="L121" s="24"/>
      <c r="M121" s="24"/>
      <c r="N121" s="22"/>
      <c r="O121" s="22"/>
      <c r="P121" s="24"/>
      <c r="Q121" s="42">
        <f t="shared" si="10"/>
        <v>2004.4</v>
      </c>
      <c r="R121" s="43">
        <f t="shared" si="14"/>
        <v>0</v>
      </c>
      <c r="S121" s="44"/>
      <c r="T121" s="44"/>
      <c r="U121" s="45"/>
      <c r="V121" s="45"/>
      <c r="W121" s="45"/>
      <c r="X121" s="45"/>
      <c r="Y121" s="45"/>
      <c r="Z121" s="45"/>
      <c r="AA121" s="45"/>
      <c r="AB121" s="48">
        <f t="shared" si="9"/>
        <v>2004.4</v>
      </c>
      <c r="AC121" s="48"/>
      <c r="AD121" s="48"/>
      <c r="AE121" s="48"/>
      <c r="AF121" s="48"/>
      <c r="AG121" s="48"/>
      <c r="AH121" s="44">
        <v>824.40000000000009</v>
      </c>
      <c r="AI121" s="44"/>
      <c r="AJ121" s="44"/>
      <c r="AK121" s="44"/>
      <c r="AL121" s="52"/>
      <c r="AM121" s="53"/>
      <c r="AN121" s="52"/>
      <c r="AO121" s="54"/>
      <c r="AP121" s="52"/>
      <c r="AQ121" s="53"/>
      <c r="AR121" s="54"/>
      <c r="AS121" s="54"/>
      <c r="AT121" s="54"/>
      <c r="AU121" s="53"/>
      <c r="AV121" s="52"/>
      <c r="AW121" s="54">
        <v>1000</v>
      </c>
      <c r="AX121" s="54">
        <v>180</v>
      </c>
      <c r="AY121" s="53"/>
      <c r="AZ121" s="53"/>
      <c r="BA121" s="60"/>
    </row>
    <row r="122" spans="1:256" s="4" customFormat="1" ht="24" hidden="1" customHeight="1">
      <c r="A122" s="250"/>
      <c r="B122" s="26" t="s">
        <v>386</v>
      </c>
      <c r="C122" s="22"/>
      <c r="D122" s="23"/>
      <c r="E122" s="23"/>
      <c r="F122" s="24"/>
      <c r="G122" s="24"/>
      <c r="H122" s="24"/>
      <c r="I122" s="24"/>
      <c r="J122" s="24"/>
      <c r="K122" s="24"/>
      <c r="L122" s="24"/>
      <c r="M122" s="24"/>
      <c r="N122" s="22"/>
      <c r="O122" s="22"/>
      <c r="P122" s="24"/>
      <c r="Q122" s="42">
        <f t="shared" si="10"/>
        <v>768</v>
      </c>
      <c r="R122" s="43">
        <f t="shared" si="14"/>
        <v>0</v>
      </c>
      <c r="S122" s="44"/>
      <c r="T122" s="44"/>
      <c r="U122" s="45"/>
      <c r="V122" s="45"/>
      <c r="W122" s="45"/>
      <c r="X122" s="45"/>
      <c r="Y122" s="45"/>
      <c r="Z122" s="45"/>
      <c r="AA122" s="45"/>
      <c r="AB122" s="48">
        <f t="shared" si="9"/>
        <v>768</v>
      </c>
      <c r="AC122" s="48"/>
      <c r="AD122" s="48"/>
      <c r="AE122" s="48"/>
      <c r="AF122" s="48"/>
      <c r="AG122" s="48"/>
      <c r="AH122" s="44">
        <v>60</v>
      </c>
      <c r="AI122" s="44">
        <v>708</v>
      </c>
      <c r="AJ122" s="44"/>
      <c r="AK122" s="44"/>
      <c r="AL122" s="52"/>
      <c r="AM122" s="53"/>
      <c r="AN122" s="52"/>
      <c r="AO122" s="54"/>
      <c r="AP122" s="52"/>
      <c r="AQ122" s="53"/>
      <c r="AR122" s="54"/>
      <c r="AS122" s="54"/>
      <c r="AT122" s="54"/>
      <c r="AU122" s="53"/>
      <c r="AV122" s="52"/>
      <c r="AW122" s="54"/>
      <c r="AX122" s="54"/>
      <c r="AY122" s="53"/>
      <c r="AZ122" s="53"/>
      <c r="BA122" s="60"/>
    </row>
    <row r="123" spans="1:256" s="4" customFormat="1" ht="24" hidden="1" customHeight="1">
      <c r="A123" s="250"/>
      <c r="B123" s="26" t="s">
        <v>387</v>
      </c>
      <c r="C123" s="22"/>
      <c r="D123" s="23"/>
      <c r="E123" s="23"/>
      <c r="F123" s="24"/>
      <c r="G123" s="24"/>
      <c r="H123" s="24"/>
      <c r="I123" s="24"/>
      <c r="J123" s="24"/>
      <c r="K123" s="24"/>
      <c r="L123" s="24"/>
      <c r="M123" s="24"/>
      <c r="N123" s="22"/>
      <c r="O123" s="22"/>
      <c r="P123" s="24"/>
      <c r="Q123" s="42">
        <f t="shared" si="10"/>
        <v>256.8</v>
      </c>
      <c r="R123" s="43">
        <f t="shared" si="14"/>
        <v>0</v>
      </c>
      <c r="S123" s="44"/>
      <c r="T123" s="44"/>
      <c r="U123" s="45"/>
      <c r="V123" s="45"/>
      <c r="W123" s="45"/>
      <c r="X123" s="45"/>
      <c r="Y123" s="45"/>
      <c r="Z123" s="45"/>
      <c r="AA123" s="45"/>
      <c r="AB123" s="48">
        <f t="shared" si="9"/>
        <v>256.8</v>
      </c>
      <c r="AC123" s="48"/>
      <c r="AD123" s="48"/>
      <c r="AE123" s="48"/>
      <c r="AF123" s="48"/>
      <c r="AG123" s="48"/>
      <c r="AH123" s="44">
        <v>106.80000000000001</v>
      </c>
      <c r="AI123" s="44"/>
      <c r="AJ123" s="44"/>
      <c r="AK123" s="44">
        <v>150</v>
      </c>
      <c r="AL123" s="52"/>
      <c r="AM123" s="53"/>
      <c r="AN123" s="52"/>
      <c r="AO123" s="54"/>
      <c r="AP123" s="52"/>
      <c r="AQ123" s="53"/>
      <c r="AR123" s="54"/>
      <c r="AS123" s="54"/>
      <c r="AT123" s="54"/>
      <c r="AU123" s="53"/>
      <c r="AV123" s="52"/>
      <c r="AW123" s="54"/>
      <c r="AX123" s="54"/>
      <c r="AY123" s="53"/>
      <c r="AZ123" s="53"/>
      <c r="BA123" s="60"/>
    </row>
    <row r="124" spans="1:256" s="4" customFormat="1" ht="24" hidden="1" customHeight="1">
      <c r="A124" s="250"/>
      <c r="B124" s="26" t="s">
        <v>388</v>
      </c>
      <c r="C124" s="22"/>
      <c r="D124" s="23"/>
      <c r="E124" s="23"/>
      <c r="F124" s="24"/>
      <c r="G124" s="24"/>
      <c r="H124" s="24"/>
      <c r="I124" s="24"/>
      <c r="J124" s="24"/>
      <c r="K124" s="24"/>
      <c r="L124" s="24"/>
      <c r="M124" s="24"/>
      <c r="N124" s="22"/>
      <c r="O124" s="22"/>
      <c r="P124" s="24"/>
      <c r="Q124" s="42">
        <f t="shared" si="10"/>
        <v>0</v>
      </c>
      <c r="R124" s="43">
        <f t="shared" si="14"/>
        <v>0</v>
      </c>
      <c r="S124" s="44"/>
      <c r="T124" s="44"/>
      <c r="U124" s="45"/>
      <c r="V124" s="45"/>
      <c r="W124" s="45"/>
      <c r="X124" s="45"/>
      <c r="Y124" s="45"/>
      <c r="Z124" s="45"/>
      <c r="AA124" s="45"/>
      <c r="AB124" s="48">
        <f t="shared" si="9"/>
        <v>0</v>
      </c>
      <c r="AC124" s="48"/>
      <c r="AD124" s="48"/>
      <c r="AE124" s="48"/>
      <c r="AF124" s="48"/>
      <c r="AG124" s="48"/>
      <c r="AH124" s="44"/>
      <c r="AI124" s="44"/>
      <c r="AJ124" s="44"/>
      <c r="AK124" s="44"/>
      <c r="AL124" s="52"/>
      <c r="AM124" s="53"/>
      <c r="AN124" s="52"/>
      <c r="AO124" s="54"/>
      <c r="AP124" s="52"/>
      <c r="AQ124" s="53"/>
      <c r="AR124" s="54"/>
      <c r="AS124" s="54"/>
      <c r="AT124" s="54"/>
      <c r="AU124" s="53"/>
      <c r="AV124" s="52"/>
      <c r="AW124" s="54"/>
      <c r="AX124" s="54"/>
      <c r="AY124" s="53"/>
      <c r="AZ124" s="53"/>
      <c r="BA124" s="60"/>
    </row>
    <row r="125" spans="1:256" s="4" customFormat="1" ht="24" hidden="1" customHeight="1">
      <c r="A125" s="250"/>
      <c r="B125" s="26" t="s">
        <v>389</v>
      </c>
      <c r="C125" s="22"/>
      <c r="D125" s="23"/>
      <c r="E125" s="23"/>
      <c r="F125" s="24"/>
      <c r="G125" s="24"/>
      <c r="H125" s="24"/>
      <c r="I125" s="24"/>
      <c r="J125" s="24"/>
      <c r="K125" s="24"/>
      <c r="L125" s="24"/>
      <c r="M125" s="24"/>
      <c r="N125" s="22"/>
      <c r="O125" s="22"/>
      <c r="P125" s="24"/>
      <c r="Q125" s="42">
        <f t="shared" si="10"/>
        <v>406.89999999999992</v>
      </c>
      <c r="R125" s="43">
        <f t="shared" si="14"/>
        <v>0</v>
      </c>
      <c r="S125" s="44"/>
      <c r="T125" s="44"/>
      <c r="U125" s="45"/>
      <c r="V125" s="45"/>
      <c r="W125" s="45"/>
      <c r="X125" s="45"/>
      <c r="Y125" s="45"/>
      <c r="Z125" s="45"/>
      <c r="AA125" s="45"/>
      <c r="AB125" s="48">
        <f t="shared" si="9"/>
        <v>406.89999999999992</v>
      </c>
      <c r="AC125" s="48"/>
      <c r="AD125" s="48"/>
      <c r="AE125" s="48"/>
      <c r="AF125" s="48"/>
      <c r="AG125" s="48"/>
      <c r="AH125" s="44">
        <v>406.89999999999992</v>
      </c>
      <c r="AI125" s="44"/>
      <c r="AJ125" s="44"/>
      <c r="AK125" s="44"/>
      <c r="AL125" s="52"/>
      <c r="AM125" s="53"/>
      <c r="AN125" s="52"/>
      <c r="AO125" s="54"/>
      <c r="AP125" s="52"/>
      <c r="AQ125" s="53"/>
      <c r="AR125" s="54"/>
      <c r="AS125" s="54"/>
      <c r="AT125" s="54"/>
      <c r="AU125" s="53"/>
      <c r="AV125" s="52"/>
      <c r="AW125" s="54"/>
      <c r="AX125" s="54"/>
      <c r="AY125" s="53"/>
      <c r="AZ125" s="53"/>
      <c r="BA125" s="60"/>
    </row>
    <row r="126" spans="1:256" s="88" customFormat="1" ht="20.100000000000001" customHeight="1">
      <c r="A126" s="247" t="s">
        <v>390</v>
      </c>
      <c r="B126" s="248"/>
      <c r="C126" s="17"/>
      <c r="D126" s="18"/>
      <c r="E126" s="18"/>
      <c r="F126" s="19"/>
      <c r="G126" s="19"/>
      <c r="H126" s="19"/>
      <c r="I126" s="19"/>
      <c r="J126" s="19"/>
      <c r="K126" s="19"/>
      <c r="L126" s="19"/>
      <c r="M126" s="19"/>
      <c r="N126" s="17"/>
      <c r="O126" s="17"/>
      <c r="P126" s="34"/>
      <c r="Q126" s="43">
        <f t="shared" si="10"/>
        <v>14883.8</v>
      </c>
      <c r="R126" s="43"/>
      <c r="S126" s="40"/>
      <c r="T126" s="43"/>
      <c r="U126" s="43"/>
      <c r="V126" s="43"/>
      <c r="W126" s="43"/>
      <c r="X126" s="43"/>
      <c r="Y126" s="43"/>
      <c r="Z126" s="43"/>
      <c r="AA126" s="43"/>
      <c r="AB126" s="43">
        <f>AC126+AD126+AE126+AF126</f>
        <v>14883.8</v>
      </c>
      <c r="AC126" s="43">
        <f>SUBTOTAL(9,AH126,AI126,AJ126,AK126,AU126,AV126,AW126,AX126,AY126,AZ126,AT126)</f>
        <v>14686.8</v>
      </c>
      <c r="AD126" s="43"/>
      <c r="AE126" s="43">
        <f>SUBTOTAL(9,AR126,AQ126,AP126,AO126,AN126,AM126)</f>
        <v>177</v>
      </c>
      <c r="AF126" s="93">
        <f>SUBTOTAL(9,AS126)</f>
        <v>20</v>
      </c>
      <c r="AG126" s="95"/>
      <c r="AH126" s="41">
        <f>AH127+AH130+AH131+AH132+AH133</f>
        <v>4220.2</v>
      </c>
      <c r="AI126" s="41">
        <f>AI127+AI130+AI131+AI132+AI133</f>
        <v>354</v>
      </c>
      <c r="AJ126" s="41">
        <f>AJ127+AJ130+AJ131+AJ132+AJ133</f>
        <v>17</v>
      </c>
      <c r="AK126" s="41">
        <f>AK127+AK130+AK131+AK132+AK133</f>
        <v>1113.3</v>
      </c>
      <c r="AL126" s="55"/>
      <c r="AM126" s="51"/>
      <c r="AN126" s="41">
        <f>AN127+AN130+AN131+AN132+AN133</f>
        <v>73</v>
      </c>
      <c r="AO126" s="51">
        <v>66</v>
      </c>
      <c r="AP126" s="41">
        <f>AP127+AP130+AP131+AP132+AP133</f>
        <v>38</v>
      </c>
      <c r="AQ126" s="51"/>
      <c r="AR126" s="51"/>
      <c r="AS126" s="51">
        <v>20</v>
      </c>
      <c r="AT126" s="51"/>
      <c r="AU126" s="51"/>
      <c r="AV126" s="41">
        <f>AV127+AV130+AV131+AV132+AV133</f>
        <v>7882.3</v>
      </c>
      <c r="AW126" s="41">
        <f>AW127+AW130+AW131+AW132+AW133</f>
        <v>1000</v>
      </c>
      <c r="AX126" s="41">
        <f>AX127+AX130+AX131+AX132+AX133</f>
        <v>100</v>
      </c>
      <c r="AY126" s="51"/>
      <c r="AZ126" s="51"/>
      <c r="BA126" s="97"/>
      <c r="BB126" s="98"/>
      <c r="BC126" s="98"/>
      <c r="BD126" s="98"/>
      <c r="BE126" s="98"/>
      <c r="BF126" s="98"/>
      <c r="BG126" s="98"/>
      <c r="BH126" s="98"/>
      <c r="BI126" s="98"/>
      <c r="BJ126" s="98"/>
      <c r="BK126" s="98"/>
      <c r="BL126" s="98"/>
      <c r="BM126" s="98"/>
      <c r="BN126" s="98"/>
      <c r="BO126" s="98"/>
      <c r="BP126" s="98"/>
      <c r="BQ126" s="98"/>
      <c r="BR126" s="98"/>
      <c r="BS126" s="98"/>
      <c r="BT126" s="98"/>
      <c r="BU126" s="98"/>
      <c r="BV126" s="98"/>
      <c r="BW126" s="98"/>
      <c r="BX126" s="98"/>
      <c r="BY126" s="98"/>
      <c r="BZ126" s="98"/>
      <c r="CA126" s="98"/>
      <c r="CB126" s="98"/>
      <c r="CC126" s="98"/>
      <c r="CD126" s="98"/>
      <c r="CE126" s="98"/>
      <c r="CF126" s="98"/>
      <c r="CG126" s="98"/>
      <c r="CH126" s="98"/>
      <c r="CI126" s="98"/>
      <c r="CJ126" s="98"/>
      <c r="CK126" s="98"/>
      <c r="CL126" s="98"/>
      <c r="CM126" s="98"/>
      <c r="CN126" s="98"/>
      <c r="CO126" s="98"/>
      <c r="CP126" s="98"/>
      <c r="CQ126" s="98"/>
      <c r="CR126" s="98"/>
      <c r="CS126" s="98"/>
      <c r="CT126" s="98"/>
      <c r="CU126" s="98"/>
      <c r="CV126" s="98"/>
      <c r="CW126" s="98"/>
      <c r="CX126" s="98"/>
      <c r="CY126" s="98"/>
      <c r="CZ126" s="98"/>
      <c r="DA126" s="98"/>
      <c r="DB126" s="98"/>
      <c r="DC126" s="98"/>
      <c r="DD126" s="98"/>
      <c r="DE126" s="98"/>
      <c r="DF126" s="98"/>
      <c r="DG126" s="98"/>
      <c r="DH126" s="98"/>
      <c r="DI126" s="98"/>
      <c r="DJ126" s="98"/>
      <c r="DK126" s="98"/>
      <c r="DL126" s="98"/>
      <c r="DM126" s="98"/>
      <c r="DN126" s="98"/>
      <c r="DO126" s="98"/>
      <c r="DP126" s="98"/>
      <c r="DQ126" s="98"/>
      <c r="DR126" s="98"/>
      <c r="DS126" s="98"/>
      <c r="DT126" s="98"/>
      <c r="DU126" s="98"/>
      <c r="DV126" s="98"/>
      <c r="DW126" s="98"/>
      <c r="DX126" s="98"/>
      <c r="DY126" s="98"/>
      <c r="DZ126" s="98"/>
      <c r="EA126" s="98"/>
      <c r="EB126" s="98"/>
      <c r="EC126" s="98"/>
      <c r="ED126" s="98"/>
      <c r="EE126" s="98"/>
      <c r="EF126" s="98"/>
      <c r="EG126" s="98"/>
      <c r="EH126" s="98"/>
      <c r="EI126" s="98"/>
      <c r="EJ126" s="98"/>
      <c r="EK126" s="98"/>
      <c r="EL126" s="98"/>
      <c r="EM126" s="98"/>
      <c r="EN126" s="98"/>
      <c r="EO126" s="98"/>
      <c r="EP126" s="98"/>
      <c r="EQ126" s="98"/>
      <c r="ER126" s="98"/>
      <c r="ES126" s="98"/>
      <c r="ET126" s="98"/>
      <c r="EU126" s="98"/>
      <c r="EV126" s="98"/>
      <c r="EW126" s="98"/>
      <c r="EX126" s="98"/>
      <c r="EY126" s="98"/>
      <c r="EZ126" s="98"/>
      <c r="FA126" s="98"/>
      <c r="FB126" s="98"/>
      <c r="FC126" s="98"/>
      <c r="FD126" s="98"/>
      <c r="FE126" s="98"/>
      <c r="FF126" s="98"/>
      <c r="FG126" s="98"/>
      <c r="FH126" s="98"/>
      <c r="FI126" s="98"/>
      <c r="FJ126" s="98"/>
      <c r="FK126" s="98"/>
      <c r="FL126" s="98"/>
      <c r="FM126" s="98"/>
      <c r="FN126" s="98"/>
      <c r="FO126" s="98"/>
      <c r="FP126" s="98"/>
      <c r="FQ126" s="98"/>
      <c r="FR126" s="98"/>
      <c r="FS126" s="98"/>
      <c r="FT126" s="98"/>
      <c r="FU126" s="98"/>
      <c r="FV126" s="98"/>
      <c r="FW126" s="98"/>
      <c r="FX126" s="98"/>
      <c r="FY126" s="98"/>
      <c r="FZ126" s="98"/>
      <c r="GA126" s="98"/>
      <c r="GB126" s="98"/>
      <c r="GC126" s="98"/>
      <c r="GD126" s="98"/>
      <c r="GE126" s="98"/>
      <c r="GF126" s="98"/>
      <c r="GG126" s="98"/>
      <c r="GH126" s="98"/>
      <c r="GI126" s="98"/>
      <c r="GJ126" s="98"/>
      <c r="GK126" s="98"/>
      <c r="GL126" s="98"/>
      <c r="GM126" s="98"/>
      <c r="GN126" s="98"/>
      <c r="GO126" s="98"/>
      <c r="GP126" s="98"/>
      <c r="GQ126" s="98"/>
      <c r="GR126" s="98"/>
      <c r="GS126" s="98"/>
      <c r="GT126" s="98"/>
      <c r="GU126" s="98"/>
      <c r="GV126" s="98"/>
      <c r="GW126" s="98"/>
      <c r="GX126" s="98"/>
      <c r="GY126" s="98"/>
      <c r="GZ126" s="98"/>
      <c r="HA126" s="98"/>
      <c r="HB126" s="98"/>
      <c r="HC126" s="98"/>
      <c r="HD126" s="98"/>
      <c r="HE126" s="98"/>
      <c r="HF126" s="98"/>
      <c r="HG126" s="98"/>
      <c r="HH126" s="98"/>
      <c r="HI126" s="98"/>
      <c r="HJ126" s="98"/>
      <c r="HK126" s="98"/>
      <c r="HL126" s="98"/>
      <c r="HM126" s="98"/>
      <c r="HN126" s="98"/>
      <c r="HO126" s="98"/>
      <c r="HP126" s="98"/>
      <c r="HQ126" s="98"/>
      <c r="HR126" s="98"/>
      <c r="HS126" s="98"/>
      <c r="HT126" s="98"/>
      <c r="HU126" s="98"/>
      <c r="HV126" s="98"/>
      <c r="HW126" s="98"/>
      <c r="HX126" s="98"/>
      <c r="HY126" s="98"/>
      <c r="HZ126" s="98"/>
      <c r="IA126" s="98"/>
      <c r="IB126" s="98"/>
      <c r="IC126" s="98"/>
      <c r="ID126" s="98"/>
      <c r="IE126" s="98"/>
      <c r="IF126" s="98"/>
      <c r="IG126" s="98"/>
      <c r="IH126" s="98"/>
      <c r="II126" s="98"/>
      <c r="IJ126" s="98"/>
      <c r="IK126" s="98"/>
      <c r="IL126" s="98"/>
      <c r="IM126" s="98"/>
      <c r="IN126" s="98"/>
      <c r="IO126" s="98"/>
      <c r="IP126" s="98"/>
      <c r="IQ126" s="98"/>
      <c r="IR126" s="98"/>
      <c r="IS126" s="98"/>
      <c r="IT126" s="98"/>
      <c r="IU126" s="98"/>
      <c r="IV126" s="98"/>
    </row>
    <row r="127" spans="1:256" s="4" customFormat="1" ht="24" hidden="1" customHeight="1">
      <c r="A127" s="250" t="s">
        <v>282</v>
      </c>
      <c r="B127" s="21" t="s">
        <v>283</v>
      </c>
      <c r="C127" s="22"/>
      <c r="D127" s="23"/>
      <c r="E127" s="23"/>
      <c r="F127" s="24"/>
      <c r="G127" s="24"/>
      <c r="H127" s="24"/>
      <c r="I127" s="24"/>
      <c r="J127" s="24"/>
      <c r="K127" s="24"/>
      <c r="L127" s="24"/>
      <c r="M127" s="24"/>
      <c r="N127" s="22"/>
      <c r="O127" s="22"/>
      <c r="P127" s="24"/>
      <c r="Q127" s="42">
        <f t="shared" si="10"/>
        <v>8886.6</v>
      </c>
      <c r="R127" s="43">
        <f t="shared" si="14"/>
        <v>0</v>
      </c>
      <c r="S127" s="44"/>
      <c r="T127" s="44"/>
      <c r="U127" s="45"/>
      <c r="V127" s="45"/>
      <c r="W127" s="45"/>
      <c r="X127" s="45"/>
      <c r="Y127" s="45"/>
      <c r="Z127" s="45"/>
      <c r="AA127" s="45"/>
      <c r="AB127" s="48">
        <f t="shared" si="9"/>
        <v>8886.6</v>
      </c>
      <c r="AC127" s="48"/>
      <c r="AD127" s="48"/>
      <c r="AE127" s="48"/>
      <c r="AF127" s="48"/>
      <c r="AG127" s="48"/>
      <c r="AH127" s="44">
        <f>SUM(AH128:AH129)</f>
        <v>1151.8</v>
      </c>
      <c r="AI127" s="44"/>
      <c r="AJ127" s="44"/>
      <c r="AK127" s="44">
        <f>SUM(AK128:AK129)</f>
        <v>346.49999999999994</v>
      </c>
      <c r="AL127" s="52"/>
      <c r="AM127" s="53"/>
      <c r="AN127" s="52"/>
      <c r="AO127" s="52">
        <v>66</v>
      </c>
      <c r="AP127" s="52"/>
      <c r="AQ127" s="53"/>
      <c r="AR127" s="54"/>
      <c r="AS127" s="54">
        <v>20</v>
      </c>
      <c r="AT127" s="54"/>
      <c r="AU127" s="53"/>
      <c r="AV127" s="44">
        <f>SUM(AV128:AV129)</f>
        <v>7302.3</v>
      </c>
      <c r="AW127" s="54"/>
      <c r="AX127" s="54"/>
      <c r="AY127" s="53"/>
      <c r="AZ127" s="53"/>
      <c r="BA127" s="60"/>
    </row>
    <row r="128" spans="1:256" s="4" customFormat="1" ht="24" hidden="1" customHeight="1">
      <c r="A128" s="250"/>
      <c r="B128" s="31" t="s">
        <v>391</v>
      </c>
      <c r="C128" s="22"/>
      <c r="D128" s="23"/>
      <c r="E128" s="23"/>
      <c r="F128" s="24"/>
      <c r="G128" s="24"/>
      <c r="H128" s="24"/>
      <c r="I128" s="24"/>
      <c r="J128" s="24"/>
      <c r="K128" s="24"/>
      <c r="L128" s="24"/>
      <c r="M128" s="24"/>
      <c r="N128" s="22"/>
      <c r="O128" s="22"/>
      <c r="P128" s="24"/>
      <c r="Q128" s="42">
        <f t="shared" si="10"/>
        <v>8630.6</v>
      </c>
      <c r="R128" s="43">
        <f t="shared" si="14"/>
        <v>0</v>
      </c>
      <c r="S128" s="44"/>
      <c r="T128" s="44"/>
      <c r="U128" s="45"/>
      <c r="V128" s="45"/>
      <c r="W128" s="45"/>
      <c r="X128" s="45"/>
      <c r="Y128" s="45"/>
      <c r="Z128" s="45"/>
      <c r="AA128" s="45"/>
      <c r="AB128" s="48">
        <f t="shared" si="9"/>
        <v>8630.6</v>
      </c>
      <c r="AC128" s="48"/>
      <c r="AD128" s="48"/>
      <c r="AE128" s="48"/>
      <c r="AF128" s="48"/>
      <c r="AG128" s="48"/>
      <c r="AH128" s="44">
        <v>995.8</v>
      </c>
      <c r="AI128" s="44"/>
      <c r="AJ128" s="44"/>
      <c r="AK128" s="44">
        <v>332.49999999999994</v>
      </c>
      <c r="AL128" s="52"/>
      <c r="AM128" s="53"/>
      <c r="AN128" s="52"/>
      <c r="AO128" s="54"/>
      <c r="AP128" s="52"/>
      <c r="AQ128" s="53"/>
      <c r="AR128" s="54"/>
      <c r="AS128" s="54"/>
      <c r="AT128" s="54"/>
      <c r="AU128" s="53"/>
      <c r="AV128" s="52">
        <v>7302.3</v>
      </c>
      <c r="AW128" s="54"/>
      <c r="AX128" s="54"/>
      <c r="AY128" s="53"/>
      <c r="AZ128" s="53"/>
      <c r="BA128" s="60"/>
    </row>
    <row r="129" spans="1:256" s="4" customFormat="1" ht="24" hidden="1" customHeight="1">
      <c r="A129" s="250"/>
      <c r="B129" s="31" t="s">
        <v>392</v>
      </c>
      <c r="C129" s="22"/>
      <c r="D129" s="23"/>
      <c r="E129" s="23"/>
      <c r="F129" s="24"/>
      <c r="G129" s="24"/>
      <c r="H129" s="24"/>
      <c r="I129" s="24"/>
      <c r="J129" s="24"/>
      <c r="K129" s="24"/>
      <c r="L129" s="24"/>
      <c r="M129" s="24"/>
      <c r="N129" s="22"/>
      <c r="O129" s="22"/>
      <c r="P129" s="24"/>
      <c r="Q129" s="42">
        <f t="shared" si="10"/>
        <v>170</v>
      </c>
      <c r="R129" s="43">
        <f t="shared" si="14"/>
        <v>0</v>
      </c>
      <c r="S129" s="44"/>
      <c r="T129" s="44"/>
      <c r="U129" s="45"/>
      <c r="V129" s="45"/>
      <c r="W129" s="45"/>
      <c r="X129" s="45"/>
      <c r="Y129" s="45"/>
      <c r="Z129" s="45"/>
      <c r="AA129" s="45"/>
      <c r="AB129" s="48">
        <f t="shared" si="9"/>
        <v>170</v>
      </c>
      <c r="AC129" s="48"/>
      <c r="AD129" s="48"/>
      <c r="AE129" s="48"/>
      <c r="AF129" s="48"/>
      <c r="AG129" s="48"/>
      <c r="AH129" s="44">
        <v>156</v>
      </c>
      <c r="AI129" s="44"/>
      <c r="AJ129" s="44"/>
      <c r="AK129" s="44">
        <v>14</v>
      </c>
      <c r="AL129" s="52"/>
      <c r="AM129" s="53"/>
      <c r="AN129" s="52"/>
      <c r="AO129" s="54"/>
      <c r="AP129" s="52"/>
      <c r="AQ129" s="53"/>
      <c r="AR129" s="54"/>
      <c r="AS129" s="54"/>
      <c r="AT129" s="54"/>
      <c r="AU129" s="53"/>
      <c r="AV129" s="52"/>
      <c r="AW129" s="54"/>
      <c r="AX129" s="54"/>
      <c r="AY129" s="53"/>
      <c r="AZ129" s="53"/>
      <c r="BA129" s="60"/>
    </row>
    <row r="130" spans="1:256" s="4" customFormat="1" ht="24" hidden="1" customHeight="1">
      <c r="A130" s="250" t="s">
        <v>298</v>
      </c>
      <c r="B130" s="26" t="s">
        <v>393</v>
      </c>
      <c r="C130" s="22"/>
      <c r="D130" s="23"/>
      <c r="E130" s="23"/>
      <c r="F130" s="24"/>
      <c r="G130" s="24"/>
      <c r="H130" s="24"/>
      <c r="I130" s="24"/>
      <c r="J130" s="24"/>
      <c r="K130" s="24"/>
      <c r="L130" s="24"/>
      <c r="M130" s="24"/>
      <c r="N130" s="22"/>
      <c r="O130" s="22"/>
      <c r="P130" s="24"/>
      <c r="Q130" s="42">
        <f t="shared" si="10"/>
        <v>561.99999999999989</v>
      </c>
      <c r="R130" s="43">
        <f t="shared" si="14"/>
        <v>0</v>
      </c>
      <c r="S130" s="44"/>
      <c r="T130" s="44"/>
      <c r="U130" s="45"/>
      <c r="V130" s="45"/>
      <c r="W130" s="45"/>
      <c r="X130" s="45"/>
      <c r="Y130" s="45"/>
      <c r="Z130" s="45"/>
      <c r="AA130" s="45"/>
      <c r="AB130" s="48">
        <f t="shared" si="9"/>
        <v>561.99999999999989</v>
      </c>
      <c r="AC130" s="48"/>
      <c r="AD130" s="48"/>
      <c r="AE130" s="48"/>
      <c r="AF130" s="48"/>
      <c r="AG130" s="48"/>
      <c r="AH130" s="44">
        <v>263.99999999999994</v>
      </c>
      <c r="AI130" s="44"/>
      <c r="AJ130" s="44"/>
      <c r="AK130" s="44">
        <v>224.99999999999994</v>
      </c>
      <c r="AL130" s="52"/>
      <c r="AM130" s="53"/>
      <c r="AN130" s="52">
        <v>73</v>
      </c>
      <c r="AO130" s="54"/>
      <c r="AP130" s="52"/>
      <c r="AQ130" s="53"/>
      <c r="AR130" s="54"/>
      <c r="AS130" s="54"/>
      <c r="AT130" s="54"/>
      <c r="AU130" s="53"/>
      <c r="AV130" s="52"/>
      <c r="AW130" s="54"/>
      <c r="AX130" s="54"/>
      <c r="AY130" s="53"/>
      <c r="AZ130" s="53"/>
      <c r="BA130" s="60"/>
    </row>
    <row r="131" spans="1:256" s="4" customFormat="1" ht="24" hidden="1" customHeight="1">
      <c r="A131" s="250"/>
      <c r="B131" s="26" t="s">
        <v>394</v>
      </c>
      <c r="C131" s="22"/>
      <c r="D131" s="23"/>
      <c r="E131" s="23"/>
      <c r="F131" s="24"/>
      <c r="G131" s="24"/>
      <c r="H131" s="24"/>
      <c r="I131" s="24"/>
      <c r="J131" s="24"/>
      <c r="K131" s="24"/>
      <c r="L131" s="24"/>
      <c r="M131" s="24"/>
      <c r="N131" s="22"/>
      <c r="O131" s="22"/>
      <c r="P131" s="24"/>
      <c r="Q131" s="42">
        <f t="shared" si="10"/>
        <v>3157.6</v>
      </c>
      <c r="R131" s="43">
        <f t="shared" si="14"/>
        <v>0</v>
      </c>
      <c r="S131" s="44"/>
      <c r="T131" s="44"/>
      <c r="U131" s="45"/>
      <c r="V131" s="45"/>
      <c r="W131" s="45"/>
      <c r="X131" s="45"/>
      <c r="Y131" s="45"/>
      <c r="Z131" s="45"/>
      <c r="AA131" s="45"/>
      <c r="AB131" s="48">
        <f t="shared" si="9"/>
        <v>3157.6</v>
      </c>
      <c r="AC131" s="48"/>
      <c r="AD131" s="48"/>
      <c r="AE131" s="48"/>
      <c r="AF131" s="48"/>
      <c r="AG131" s="48"/>
      <c r="AH131" s="44">
        <v>1306.8</v>
      </c>
      <c r="AI131" s="44"/>
      <c r="AJ131" s="44">
        <v>17</v>
      </c>
      <c r="AK131" s="44">
        <v>253.8</v>
      </c>
      <c r="AL131" s="52"/>
      <c r="AM131" s="53"/>
      <c r="AN131" s="52"/>
      <c r="AO131" s="54"/>
      <c r="AP131" s="52"/>
      <c r="AQ131" s="53"/>
      <c r="AR131" s="54"/>
      <c r="AS131" s="54"/>
      <c r="AT131" s="54"/>
      <c r="AU131" s="53"/>
      <c r="AV131" s="52">
        <v>580</v>
      </c>
      <c r="AW131" s="54">
        <v>1000</v>
      </c>
      <c r="AX131" s="54"/>
      <c r="AY131" s="53"/>
      <c r="AZ131" s="53"/>
      <c r="BA131" s="60"/>
    </row>
    <row r="132" spans="1:256" s="4" customFormat="1" ht="24" hidden="1" customHeight="1">
      <c r="A132" s="250"/>
      <c r="B132" s="26" t="s">
        <v>395</v>
      </c>
      <c r="C132" s="22"/>
      <c r="D132" s="23"/>
      <c r="E132" s="23"/>
      <c r="F132" s="24"/>
      <c r="G132" s="24"/>
      <c r="H132" s="24"/>
      <c r="I132" s="24"/>
      <c r="J132" s="24"/>
      <c r="K132" s="24"/>
      <c r="L132" s="24"/>
      <c r="M132" s="24"/>
      <c r="N132" s="22"/>
      <c r="O132" s="22"/>
      <c r="P132" s="24"/>
      <c r="Q132" s="42">
        <f t="shared" si="10"/>
        <v>1774.1999999999996</v>
      </c>
      <c r="R132" s="43">
        <f t="shared" si="14"/>
        <v>0</v>
      </c>
      <c r="S132" s="44"/>
      <c r="T132" s="44"/>
      <c r="U132" s="45"/>
      <c r="V132" s="45"/>
      <c r="W132" s="45"/>
      <c r="X132" s="45"/>
      <c r="Y132" s="45"/>
      <c r="Z132" s="45"/>
      <c r="AA132" s="45"/>
      <c r="AB132" s="48">
        <f t="shared" si="9"/>
        <v>1774.1999999999996</v>
      </c>
      <c r="AC132" s="48"/>
      <c r="AD132" s="48"/>
      <c r="AE132" s="48"/>
      <c r="AF132" s="48"/>
      <c r="AG132" s="48"/>
      <c r="AH132" s="44">
        <v>1424.3999999999996</v>
      </c>
      <c r="AI132" s="44"/>
      <c r="AJ132" s="44"/>
      <c r="AK132" s="44">
        <v>211.79999999999987</v>
      </c>
      <c r="AL132" s="52"/>
      <c r="AM132" s="53"/>
      <c r="AN132" s="52"/>
      <c r="AO132" s="54"/>
      <c r="AP132" s="52">
        <v>38</v>
      </c>
      <c r="AQ132" s="53"/>
      <c r="AR132" s="54"/>
      <c r="AS132" s="54"/>
      <c r="AT132" s="54"/>
      <c r="AU132" s="53"/>
      <c r="AV132" s="52"/>
      <c r="AW132" s="54"/>
      <c r="AX132" s="54">
        <v>100</v>
      </c>
      <c r="AY132" s="53"/>
      <c r="AZ132" s="53"/>
      <c r="BA132" s="60"/>
    </row>
    <row r="133" spans="1:256" s="4" customFormat="1" ht="24" hidden="1" customHeight="1">
      <c r="A133" s="250"/>
      <c r="B133" s="26" t="s">
        <v>396</v>
      </c>
      <c r="C133" s="22"/>
      <c r="D133" s="23"/>
      <c r="E133" s="23"/>
      <c r="F133" s="24"/>
      <c r="G133" s="24"/>
      <c r="H133" s="24"/>
      <c r="I133" s="24"/>
      <c r="J133" s="24"/>
      <c r="K133" s="24"/>
      <c r="L133" s="24"/>
      <c r="M133" s="24"/>
      <c r="N133" s="22"/>
      <c r="O133" s="22"/>
      <c r="P133" s="24"/>
      <c r="Q133" s="42">
        <f t="shared" si="10"/>
        <v>503.4</v>
      </c>
      <c r="R133" s="43">
        <f t="shared" si="14"/>
        <v>0</v>
      </c>
      <c r="S133" s="44"/>
      <c r="T133" s="44"/>
      <c r="U133" s="45"/>
      <c r="V133" s="45"/>
      <c r="W133" s="45"/>
      <c r="X133" s="45"/>
      <c r="Y133" s="45"/>
      <c r="Z133" s="45"/>
      <c r="AA133" s="45"/>
      <c r="AB133" s="48">
        <f t="shared" si="9"/>
        <v>503.4</v>
      </c>
      <c r="AC133" s="48"/>
      <c r="AD133" s="48"/>
      <c r="AE133" s="48"/>
      <c r="AF133" s="48"/>
      <c r="AG133" s="48"/>
      <c r="AH133" s="44">
        <v>73.2</v>
      </c>
      <c r="AI133" s="44">
        <v>354</v>
      </c>
      <c r="AJ133" s="44"/>
      <c r="AK133" s="44">
        <v>76.2</v>
      </c>
      <c r="AL133" s="52"/>
      <c r="AM133" s="53"/>
      <c r="AN133" s="52"/>
      <c r="AO133" s="54"/>
      <c r="AP133" s="52"/>
      <c r="AQ133" s="53"/>
      <c r="AR133" s="54"/>
      <c r="AS133" s="54"/>
      <c r="AT133" s="54"/>
      <c r="AU133" s="53"/>
      <c r="AV133" s="52"/>
      <c r="AW133" s="54"/>
      <c r="AX133" s="54"/>
      <c r="AY133" s="53"/>
      <c r="AZ133" s="53"/>
      <c r="BA133" s="60"/>
    </row>
    <row r="134" spans="1:256" s="88" customFormat="1" ht="20.100000000000001" customHeight="1">
      <c r="A134" s="247" t="s">
        <v>397</v>
      </c>
      <c r="B134" s="248"/>
      <c r="C134" s="17"/>
      <c r="D134" s="18"/>
      <c r="E134" s="18"/>
      <c r="F134" s="19"/>
      <c r="G134" s="19"/>
      <c r="H134" s="19"/>
      <c r="I134" s="19"/>
      <c r="J134" s="19"/>
      <c r="K134" s="19"/>
      <c r="L134" s="19"/>
      <c r="M134" s="19"/>
      <c r="N134" s="17"/>
      <c r="O134" s="17"/>
      <c r="P134" s="34"/>
      <c r="Q134" s="43">
        <f t="shared" si="10"/>
        <v>53598.990600000005</v>
      </c>
      <c r="R134" s="43"/>
      <c r="S134" s="40"/>
      <c r="T134" s="43"/>
      <c r="U134" s="43"/>
      <c r="V134" s="43"/>
      <c r="W134" s="43"/>
      <c r="X134" s="43"/>
      <c r="Y134" s="43"/>
      <c r="Z134" s="43"/>
      <c r="AA134" s="43"/>
      <c r="AB134" s="43">
        <f>AC134+AD134+AE134+AF134</f>
        <v>53598.990600000005</v>
      </c>
      <c r="AC134" s="43">
        <f>SUBTOTAL(9,AH134,AI134,AJ134,AK134,AU134,AV134,AW134,AX134,AY134,AZ134,AT134)</f>
        <v>49606.040600000008</v>
      </c>
      <c r="AD134" s="43">
        <f>SUBTOTAL(9,AL134)</f>
        <v>2694</v>
      </c>
      <c r="AE134" s="43">
        <f>SUBTOTAL(9,AR134,AQ134,AP134,AO134,AN134,AM134)</f>
        <v>1103.95</v>
      </c>
      <c r="AF134" s="93">
        <f>SUBTOTAL(9,AS134)</f>
        <v>195</v>
      </c>
      <c r="AG134" s="95"/>
      <c r="AH134" s="41">
        <f>AH135+AH138+AH139+AH140+AH141+AH142</f>
        <v>6426.7</v>
      </c>
      <c r="AI134" s="41">
        <f>AI135+AI138+AI139+AI140+AI141+AI142</f>
        <v>23856</v>
      </c>
      <c r="AJ134" s="47"/>
      <c r="AK134" s="41">
        <f>AK135+AK138+AK139+AK140+AK141+AK142</f>
        <v>8083.3406000000032</v>
      </c>
      <c r="AL134" s="41">
        <f>AL135+AL138+AL139+AL140+AL141+AL142</f>
        <v>2694</v>
      </c>
      <c r="AM134" s="51"/>
      <c r="AN134" s="41">
        <f>AN135+AN138+AN139+AN140+AN141+AN142</f>
        <v>407</v>
      </c>
      <c r="AO134" s="51">
        <v>99</v>
      </c>
      <c r="AP134" s="41">
        <f>AP135+AP138+AP139+AP140+AP141+AP142</f>
        <v>395</v>
      </c>
      <c r="AQ134" s="51"/>
      <c r="AR134" s="56">
        <f>150.78+52.17</f>
        <v>202.95</v>
      </c>
      <c r="AS134" s="51">
        <v>195</v>
      </c>
      <c r="AT134" s="51"/>
      <c r="AU134" s="51"/>
      <c r="AV134" s="41">
        <f>AV135+AV138+AV139+AV140+AV141+AV142</f>
        <v>11220</v>
      </c>
      <c r="AW134" s="51"/>
      <c r="AX134" s="41">
        <f>AX135+AX138+AX139+AX140+AX141+AX142</f>
        <v>20</v>
      </c>
      <c r="AY134" s="51"/>
      <c r="AZ134" s="51"/>
      <c r="BA134" s="97"/>
      <c r="BB134" s="98"/>
      <c r="BC134" s="98"/>
      <c r="BD134" s="98"/>
      <c r="BE134" s="98"/>
      <c r="BF134" s="98"/>
      <c r="BG134" s="98"/>
      <c r="BH134" s="98"/>
      <c r="BI134" s="98"/>
      <c r="BJ134" s="98"/>
      <c r="BK134" s="98"/>
      <c r="BL134" s="98"/>
      <c r="BM134" s="98"/>
      <c r="BN134" s="98"/>
      <c r="BO134" s="98"/>
      <c r="BP134" s="98"/>
      <c r="BQ134" s="98"/>
      <c r="BR134" s="98"/>
      <c r="BS134" s="98"/>
      <c r="BT134" s="98"/>
      <c r="BU134" s="98"/>
      <c r="BV134" s="98"/>
      <c r="BW134" s="98"/>
      <c r="BX134" s="98"/>
      <c r="BY134" s="98"/>
      <c r="BZ134" s="98"/>
      <c r="CA134" s="98"/>
      <c r="CB134" s="98"/>
      <c r="CC134" s="98"/>
      <c r="CD134" s="98"/>
      <c r="CE134" s="98"/>
      <c r="CF134" s="98"/>
      <c r="CG134" s="98"/>
      <c r="CH134" s="98"/>
      <c r="CI134" s="98"/>
      <c r="CJ134" s="98"/>
      <c r="CK134" s="98"/>
      <c r="CL134" s="98"/>
      <c r="CM134" s="98"/>
      <c r="CN134" s="98"/>
      <c r="CO134" s="98"/>
      <c r="CP134" s="98"/>
      <c r="CQ134" s="98"/>
      <c r="CR134" s="98"/>
      <c r="CS134" s="98"/>
      <c r="CT134" s="98"/>
      <c r="CU134" s="98"/>
      <c r="CV134" s="98"/>
      <c r="CW134" s="98"/>
      <c r="CX134" s="98"/>
      <c r="CY134" s="98"/>
      <c r="CZ134" s="98"/>
      <c r="DA134" s="98"/>
      <c r="DB134" s="98"/>
      <c r="DC134" s="98"/>
      <c r="DD134" s="98"/>
      <c r="DE134" s="98"/>
      <c r="DF134" s="98"/>
      <c r="DG134" s="98"/>
      <c r="DH134" s="98"/>
      <c r="DI134" s="98"/>
      <c r="DJ134" s="98"/>
      <c r="DK134" s="98"/>
      <c r="DL134" s="98"/>
      <c r="DM134" s="98"/>
      <c r="DN134" s="98"/>
      <c r="DO134" s="98"/>
      <c r="DP134" s="98"/>
      <c r="DQ134" s="98"/>
      <c r="DR134" s="98"/>
      <c r="DS134" s="98"/>
      <c r="DT134" s="98"/>
      <c r="DU134" s="98"/>
      <c r="DV134" s="98"/>
      <c r="DW134" s="98"/>
      <c r="DX134" s="98"/>
      <c r="DY134" s="98"/>
      <c r="DZ134" s="98"/>
      <c r="EA134" s="98"/>
      <c r="EB134" s="98"/>
      <c r="EC134" s="98"/>
      <c r="ED134" s="98"/>
      <c r="EE134" s="98"/>
      <c r="EF134" s="98"/>
      <c r="EG134" s="98"/>
      <c r="EH134" s="98"/>
      <c r="EI134" s="98"/>
      <c r="EJ134" s="98"/>
      <c r="EK134" s="98"/>
      <c r="EL134" s="98"/>
      <c r="EM134" s="98"/>
      <c r="EN134" s="98"/>
      <c r="EO134" s="98"/>
      <c r="EP134" s="98"/>
      <c r="EQ134" s="98"/>
      <c r="ER134" s="98"/>
      <c r="ES134" s="98"/>
      <c r="ET134" s="98"/>
      <c r="EU134" s="98"/>
      <c r="EV134" s="98"/>
      <c r="EW134" s="98"/>
      <c r="EX134" s="98"/>
      <c r="EY134" s="98"/>
      <c r="EZ134" s="98"/>
      <c r="FA134" s="98"/>
      <c r="FB134" s="98"/>
      <c r="FC134" s="98"/>
      <c r="FD134" s="98"/>
      <c r="FE134" s="98"/>
      <c r="FF134" s="98"/>
      <c r="FG134" s="98"/>
      <c r="FH134" s="98"/>
      <c r="FI134" s="98"/>
      <c r="FJ134" s="98"/>
      <c r="FK134" s="98"/>
      <c r="FL134" s="98"/>
      <c r="FM134" s="98"/>
      <c r="FN134" s="98"/>
      <c r="FO134" s="98"/>
      <c r="FP134" s="98"/>
      <c r="FQ134" s="98"/>
      <c r="FR134" s="98"/>
      <c r="FS134" s="98"/>
      <c r="FT134" s="98"/>
      <c r="FU134" s="98"/>
      <c r="FV134" s="98"/>
      <c r="FW134" s="98"/>
      <c r="FX134" s="98"/>
      <c r="FY134" s="98"/>
      <c r="FZ134" s="98"/>
      <c r="GA134" s="98"/>
      <c r="GB134" s="98"/>
      <c r="GC134" s="98"/>
      <c r="GD134" s="98"/>
      <c r="GE134" s="98"/>
      <c r="GF134" s="98"/>
      <c r="GG134" s="98"/>
      <c r="GH134" s="98"/>
      <c r="GI134" s="98"/>
      <c r="GJ134" s="98"/>
      <c r="GK134" s="98"/>
      <c r="GL134" s="98"/>
      <c r="GM134" s="98"/>
      <c r="GN134" s="98"/>
      <c r="GO134" s="98"/>
      <c r="GP134" s="98"/>
      <c r="GQ134" s="98"/>
      <c r="GR134" s="98"/>
      <c r="GS134" s="98"/>
      <c r="GT134" s="98"/>
      <c r="GU134" s="98"/>
      <c r="GV134" s="98"/>
      <c r="GW134" s="98"/>
      <c r="GX134" s="98"/>
      <c r="GY134" s="98"/>
      <c r="GZ134" s="98"/>
      <c r="HA134" s="98"/>
      <c r="HB134" s="98"/>
      <c r="HC134" s="98"/>
      <c r="HD134" s="98"/>
      <c r="HE134" s="98"/>
      <c r="HF134" s="98"/>
      <c r="HG134" s="98"/>
      <c r="HH134" s="98"/>
      <c r="HI134" s="98"/>
      <c r="HJ134" s="98"/>
      <c r="HK134" s="98"/>
      <c r="HL134" s="98"/>
      <c r="HM134" s="98"/>
      <c r="HN134" s="98"/>
      <c r="HO134" s="98"/>
      <c r="HP134" s="98"/>
      <c r="HQ134" s="98"/>
      <c r="HR134" s="98"/>
      <c r="HS134" s="98"/>
      <c r="HT134" s="98"/>
      <c r="HU134" s="98"/>
      <c r="HV134" s="98"/>
      <c r="HW134" s="98"/>
      <c r="HX134" s="98"/>
      <c r="HY134" s="98"/>
      <c r="HZ134" s="98"/>
      <c r="IA134" s="98"/>
      <c r="IB134" s="98"/>
      <c r="IC134" s="98"/>
      <c r="ID134" s="98"/>
      <c r="IE134" s="98"/>
      <c r="IF134" s="98"/>
      <c r="IG134" s="98"/>
      <c r="IH134" s="98"/>
      <c r="II134" s="98"/>
      <c r="IJ134" s="98"/>
      <c r="IK134" s="98"/>
      <c r="IL134" s="98"/>
      <c r="IM134" s="98"/>
      <c r="IN134" s="98"/>
      <c r="IO134" s="98"/>
      <c r="IP134" s="98"/>
      <c r="IQ134" s="98"/>
      <c r="IR134" s="98"/>
      <c r="IS134" s="98"/>
      <c r="IT134" s="98"/>
      <c r="IU134" s="98"/>
      <c r="IV134" s="98"/>
    </row>
    <row r="135" spans="1:256" s="4" customFormat="1" ht="24" hidden="1" customHeight="1">
      <c r="A135" s="250" t="s">
        <v>282</v>
      </c>
      <c r="B135" s="21" t="s">
        <v>283</v>
      </c>
      <c r="C135" s="22"/>
      <c r="D135" s="23"/>
      <c r="E135" s="23"/>
      <c r="F135" s="24"/>
      <c r="G135" s="24"/>
      <c r="H135" s="24"/>
      <c r="I135" s="24"/>
      <c r="J135" s="24"/>
      <c r="K135" s="24"/>
      <c r="L135" s="24"/>
      <c r="M135" s="24"/>
      <c r="N135" s="22"/>
      <c r="O135" s="22"/>
      <c r="P135" s="24"/>
      <c r="Q135" s="42">
        <f t="shared" ref="Q135:Q198" si="15">SUM(R135,AB135)</f>
        <v>3500.2065999999995</v>
      </c>
      <c r="R135" s="43">
        <f t="shared" si="14"/>
        <v>0</v>
      </c>
      <c r="S135" s="44"/>
      <c r="T135" s="44"/>
      <c r="U135" s="45"/>
      <c r="V135" s="45"/>
      <c r="W135" s="45"/>
      <c r="X135" s="45"/>
      <c r="Y135" s="45"/>
      <c r="Z135" s="45"/>
      <c r="AA135" s="45"/>
      <c r="AB135" s="48">
        <f t="shared" ref="AB135:AB197" si="16">SUM(AH135,AI135,AJ135,AK135,AL135,AM135,AN135,AO135,AP135,AQ135,AR135,AS135,AT135,AU135,AV135,AW135,AX135,AY135,AZ135)</f>
        <v>3500.2065999999995</v>
      </c>
      <c r="AC135" s="48"/>
      <c r="AD135" s="48"/>
      <c r="AE135" s="48"/>
      <c r="AF135" s="48"/>
      <c r="AG135" s="48"/>
      <c r="AH135" s="44">
        <f>SUM(AH136:AH137)</f>
        <v>2160.6</v>
      </c>
      <c r="AI135" s="44"/>
      <c r="AJ135" s="44"/>
      <c r="AK135" s="44">
        <f>SUM(AK136:AK137)</f>
        <v>361.65660000000003</v>
      </c>
      <c r="AL135" s="44">
        <f>SUM(AL136:AL137)</f>
        <v>198</v>
      </c>
      <c r="AM135" s="53"/>
      <c r="AN135" s="44">
        <f>SUM(AN136:AN137)</f>
        <v>261</v>
      </c>
      <c r="AO135" s="52">
        <v>99</v>
      </c>
      <c r="AP135" s="44">
        <f>SUM(AP136:AP137)</f>
        <v>22</v>
      </c>
      <c r="AQ135" s="53"/>
      <c r="AR135" s="52">
        <f>150.78+52.17</f>
        <v>202.95</v>
      </c>
      <c r="AS135" s="54">
        <v>195</v>
      </c>
      <c r="AT135" s="54"/>
      <c r="AU135" s="53"/>
      <c r="AV135" s="52"/>
      <c r="AW135" s="54"/>
      <c r="AX135" s="54"/>
      <c r="AY135" s="53"/>
      <c r="AZ135" s="53"/>
      <c r="BA135" s="60"/>
    </row>
    <row r="136" spans="1:256" s="4" customFormat="1" ht="24" hidden="1" customHeight="1">
      <c r="A136" s="250"/>
      <c r="B136" s="31" t="s">
        <v>398</v>
      </c>
      <c r="C136" s="22"/>
      <c r="D136" s="23"/>
      <c r="E136" s="23"/>
      <c r="F136" s="24"/>
      <c r="G136" s="24"/>
      <c r="H136" s="24"/>
      <c r="I136" s="24"/>
      <c r="J136" s="24"/>
      <c r="K136" s="24"/>
      <c r="L136" s="24"/>
      <c r="M136" s="24"/>
      <c r="N136" s="22"/>
      <c r="O136" s="22"/>
      <c r="P136" s="24"/>
      <c r="Q136" s="42">
        <f t="shared" si="15"/>
        <v>1401.7565999999997</v>
      </c>
      <c r="R136" s="43">
        <f t="shared" si="14"/>
        <v>0</v>
      </c>
      <c r="S136" s="44"/>
      <c r="T136" s="44"/>
      <c r="U136" s="45"/>
      <c r="V136" s="45"/>
      <c r="W136" s="45"/>
      <c r="X136" s="45"/>
      <c r="Y136" s="45"/>
      <c r="Z136" s="45"/>
      <c r="AA136" s="45"/>
      <c r="AB136" s="48">
        <f t="shared" si="16"/>
        <v>1401.7565999999997</v>
      </c>
      <c r="AC136" s="48"/>
      <c r="AD136" s="48"/>
      <c r="AE136" s="48"/>
      <c r="AF136" s="48"/>
      <c r="AG136" s="48"/>
      <c r="AH136" s="44">
        <v>903.49999999999977</v>
      </c>
      <c r="AI136" s="44"/>
      <c r="AJ136" s="44"/>
      <c r="AK136" s="44">
        <v>215.25660000000005</v>
      </c>
      <c r="AL136" s="52"/>
      <c r="AM136" s="53"/>
      <c r="AN136" s="52">
        <v>261</v>
      </c>
      <c r="AO136" s="54"/>
      <c r="AP136" s="52">
        <v>22</v>
      </c>
      <c r="AQ136" s="53"/>
      <c r="AR136" s="54"/>
      <c r="AS136" s="54"/>
      <c r="AT136" s="54"/>
      <c r="AU136" s="53"/>
      <c r="AV136" s="52"/>
      <c r="AW136" s="54"/>
      <c r="AX136" s="54"/>
      <c r="AY136" s="53"/>
      <c r="AZ136" s="53"/>
      <c r="BA136" s="60"/>
    </row>
    <row r="137" spans="1:256" s="4" customFormat="1" ht="24" hidden="1" customHeight="1">
      <c r="A137" s="250"/>
      <c r="B137" s="31" t="s">
        <v>399</v>
      </c>
      <c r="C137" s="22"/>
      <c r="D137" s="23"/>
      <c r="E137" s="23"/>
      <c r="F137" s="24"/>
      <c r="G137" s="24"/>
      <c r="H137" s="24"/>
      <c r="I137" s="24"/>
      <c r="J137" s="24"/>
      <c r="K137" s="24"/>
      <c r="L137" s="24"/>
      <c r="M137" s="24"/>
      <c r="N137" s="22"/>
      <c r="O137" s="22"/>
      <c r="P137" s="24"/>
      <c r="Q137" s="42">
        <f t="shared" si="15"/>
        <v>1601.5000000000002</v>
      </c>
      <c r="R137" s="43">
        <f t="shared" si="14"/>
        <v>0</v>
      </c>
      <c r="S137" s="44"/>
      <c r="T137" s="44"/>
      <c r="U137" s="45"/>
      <c r="V137" s="45"/>
      <c r="W137" s="45"/>
      <c r="X137" s="45"/>
      <c r="Y137" s="45"/>
      <c r="Z137" s="45"/>
      <c r="AA137" s="45"/>
      <c r="AB137" s="48">
        <f t="shared" si="16"/>
        <v>1601.5000000000002</v>
      </c>
      <c r="AC137" s="48"/>
      <c r="AD137" s="48"/>
      <c r="AE137" s="48"/>
      <c r="AF137" s="48"/>
      <c r="AG137" s="48"/>
      <c r="AH137" s="44">
        <v>1257.1000000000001</v>
      </c>
      <c r="AI137" s="44"/>
      <c r="AJ137" s="44"/>
      <c r="AK137" s="44">
        <v>146.4</v>
      </c>
      <c r="AL137" s="52">
        <v>198</v>
      </c>
      <c r="AM137" s="53"/>
      <c r="AN137" s="52"/>
      <c r="AO137" s="54"/>
      <c r="AP137" s="52"/>
      <c r="AQ137" s="53"/>
      <c r="AR137" s="54"/>
      <c r="AS137" s="54"/>
      <c r="AT137" s="54"/>
      <c r="AU137" s="53"/>
      <c r="AV137" s="52"/>
      <c r="AW137" s="54"/>
      <c r="AX137" s="54"/>
      <c r="AY137" s="53"/>
      <c r="AZ137" s="53"/>
      <c r="BA137" s="60"/>
    </row>
    <row r="138" spans="1:256" s="4" customFormat="1" ht="24" hidden="1" customHeight="1">
      <c r="A138" s="250" t="s">
        <v>298</v>
      </c>
      <c r="B138" s="26" t="s">
        <v>400</v>
      </c>
      <c r="C138" s="22"/>
      <c r="D138" s="23"/>
      <c r="E138" s="23"/>
      <c r="F138" s="24"/>
      <c r="G138" s="24"/>
      <c r="H138" s="24"/>
      <c r="I138" s="24"/>
      <c r="J138" s="24"/>
      <c r="K138" s="24"/>
      <c r="L138" s="24"/>
      <c r="M138" s="24"/>
      <c r="N138" s="22"/>
      <c r="O138" s="22"/>
      <c r="P138" s="24"/>
      <c r="Q138" s="42">
        <f t="shared" si="15"/>
        <v>15150.603000000003</v>
      </c>
      <c r="R138" s="43">
        <f t="shared" si="14"/>
        <v>0</v>
      </c>
      <c r="S138" s="44"/>
      <c r="T138" s="44"/>
      <c r="U138" s="45"/>
      <c r="V138" s="45"/>
      <c r="W138" s="45"/>
      <c r="X138" s="45"/>
      <c r="Y138" s="45"/>
      <c r="Z138" s="45"/>
      <c r="AA138" s="45"/>
      <c r="AB138" s="48">
        <f t="shared" si="16"/>
        <v>15150.603000000003</v>
      </c>
      <c r="AC138" s="48"/>
      <c r="AD138" s="48"/>
      <c r="AE138" s="48"/>
      <c r="AF138" s="48"/>
      <c r="AG138" s="48"/>
      <c r="AH138" s="44"/>
      <c r="AI138" s="44"/>
      <c r="AJ138" s="44"/>
      <c r="AK138" s="44">
        <v>4677.6030000000019</v>
      </c>
      <c r="AL138" s="52">
        <v>2382</v>
      </c>
      <c r="AM138" s="53"/>
      <c r="AN138" s="52"/>
      <c r="AO138" s="54"/>
      <c r="AP138" s="52">
        <v>221</v>
      </c>
      <c r="AQ138" s="53"/>
      <c r="AR138" s="54"/>
      <c r="AS138" s="54"/>
      <c r="AT138" s="54"/>
      <c r="AU138" s="53"/>
      <c r="AV138" s="52">
        <v>7870</v>
      </c>
      <c r="AW138" s="54"/>
      <c r="AX138" s="54"/>
      <c r="AY138" s="53"/>
      <c r="AZ138" s="53"/>
      <c r="BA138" s="60"/>
    </row>
    <row r="139" spans="1:256" s="4" customFormat="1" ht="24" hidden="1" customHeight="1">
      <c r="A139" s="250"/>
      <c r="B139" s="26" t="s">
        <v>401</v>
      </c>
      <c r="C139" s="22"/>
      <c r="D139" s="23"/>
      <c r="E139" s="23"/>
      <c r="F139" s="24"/>
      <c r="G139" s="24"/>
      <c r="H139" s="24"/>
      <c r="I139" s="24"/>
      <c r="J139" s="24"/>
      <c r="K139" s="24"/>
      <c r="L139" s="24"/>
      <c r="M139" s="24"/>
      <c r="N139" s="22"/>
      <c r="O139" s="22"/>
      <c r="P139" s="24"/>
      <c r="Q139" s="42">
        <f t="shared" si="15"/>
        <v>3033.6810000000005</v>
      </c>
      <c r="R139" s="43">
        <f t="shared" si="14"/>
        <v>0</v>
      </c>
      <c r="S139" s="44"/>
      <c r="T139" s="44"/>
      <c r="U139" s="45"/>
      <c r="V139" s="45"/>
      <c r="W139" s="45"/>
      <c r="X139" s="45"/>
      <c r="Y139" s="45"/>
      <c r="Z139" s="45"/>
      <c r="AA139" s="45"/>
      <c r="AB139" s="48">
        <f t="shared" si="16"/>
        <v>3033.6810000000005</v>
      </c>
      <c r="AC139" s="48"/>
      <c r="AD139" s="48"/>
      <c r="AE139" s="48"/>
      <c r="AF139" s="48"/>
      <c r="AG139" s="48"/>
      <c r="AH139" s="44">
        <v>1662.7000000000003</v>
      </c>
      <c r="AI139" s="44">
        <v>1080</v>
      </c>
      <c r="AJ139" s="44"/>
      <c r="AK139" s="44">
        <v>222.98100000000002</v>
      </c>
      <c r="AL139" s="52"/>
      <c r="AM139" s="53"/>
      <c r="AN139" s="52"/>
      <c r="AO139" s="54"/>
      <c r="AP139" s="52">
        <v>68</v>
      </c>
      <c r="AQ139" s="53"/>
      <c r="AR139" s="54"/>
      <c r="AS139" s="54"/>
      <c r="AT139" s="54"/>
      <c r="AU139" s="53"/>
      <c r="AV139" s="52"/>
      <c r="AW139" s="54"/>
      <c r="AX139" s="54"/>
      <c r="AY139" s="53"/>
      <c r="AZ139" s="53"/>
      <c r="BA139" s="60"/>
    </row>
    <row r="140" spans="1:256" s="4" customFormat="1" ht="24" hidden="1" customHeight="1">
      <c r="A140" s="250"/>
      <c r="B140" s="26" t="s">
        <v>402</v>
      </c>
      <c r="C140" s="22"/>
      <c r="D140" s="23"/>
      <c r="E140" s="23"/>
      <c r="F140" s="24"/>
      <c r="G140" s="24"/>
      <c r="H140" s="24"/>
      <c r="I140" s="24"/>
      <c r="J140" s="24"/>
      <c r="K140" s="24"/>
      <c r="L140" s="24"/>
      <c r="M140" s="24"/>
      <c r="N140" s="22"/>
      <c r="O140" s="22"/>
      <c r="P140" s="24"/>
      <c r="Q140" s="42">
        <f t="shared" si="15"/>
        <v>2968.5</v>
      </c>
      <c r="R140" s="43">
        <f t="shared" si="14"/>
        <v>0</v>
      </c>
      <c r="S140" s="44"/>
      <c r="T140" s="44"/>
      <c r="U140" s="45"/>
      <c r="V140" s="45"/>
      <c r="W140" s="45"/>
      <c r="X140" s="45"/>
      <c r="Y140" s="45"/>
      <c r="Z140" s="45"/>
      <c r="AA140" s="45"/>
      <c r="AB140" s="48">
        <f t="shared" si="16"/>
        <v>2968.5</v>
      </c>
      <c r="AC140" s="48"/>
      <c r="AD140" s="48"/>
      <c r="AE140" s="48"/>
      <c r="AF140" s="48"/>
      <c r="AG140" s="48"/>
      <c r="AH140" s="44">
        <v>1649.6999999999998</v>
      </c>
      <c r="AI140" s="44">
        <v>1204</v>
      </c>
      <c r="AJ140" s="44"/>
      <c r="AK140" s="44">
        <v>112.79999999999998</v>
      </c>
      <c r="AL140" s="52"/>
      <c r="AM140" s="53"/>
      <c r="AN140" s="52">
        <v>2</v>
      </c>
      <c r="AO140" s="54"/>
      <c r="AP140" s="52"/>
      <c r="AQ140" s="53"/>
      <c r="AR140" s="54"/>
      <c r="AS140" s="54"/>
      <c r="AT140" s="54"/>
      <c r="AU140" s="53"/>
      <c r="AV140" s="52"/>
      <c r="AW140" s="54"/>
      <c r="AX140" s="54"/>
      <c r="AY140" s="53"/>
      <c r="AZ140" s="53"/>
      <c r="BA140" s="60"/>
    </row>
    <row r="141" spans="1:256" s="4" customFormat="1" ht="24" hidden="1" customHeight="1">
      <c r="A141" s="250"/>
      <c r="B141" s="26" t="s">
        <v>403</v>
      </c>
      <c r="C141" s="22"/>
      <c r="D141" s="23"/>
      <c r="E141" s="23"/>
      <c r="F141" s="24"/>
      <c r="G141" s="24"/>
      <c r="H141" s="24"/>
      <c r="I141" s="24"/>
      <c r="J141" s="24"/>
      <c r="K141" s="24"/>
      <c r="L141" s="24"/>
      <c r="M141" s="24"/>
      <c r="N141" s="22"/>
      <c r="O141" s="22"/>
      <c r="P141" s="24"/>
      <c r="Q141" s="42">
        <f t="shared" si="15"/>
        <v>2184.3999999999996</v>
      </c>
      <c r="R141" s="43">
        <f t="shared" si="14"/>
        <v>0</v>
      </c>
      <c r="S141" s="44"/>
      <c r="T141" s="44"/>
      <c r="U141" s="45"/>
      <c r="V141" s="45"/>
      <c r="W141" s="45"/>
      <c r="X141" s="45"/>
      <c r="Y141" s="45"/>
      <c r="Z141" s="45"/>
      <c r="AA141" s="45"/>
      <c r="AB141" s="48">
        <f t="shared" si="16"/>
        <v>2184.3999999999996</v>
      </c>
      <c r="AC141" s="48"/>
      <c r="AD141" s="48"/>
      <c r="AE141" s="48"/>
      <c r="AF141" s="48"/>
      <c r="AG141" s="48"/>
      <c r="AH141" s="44">
        <v>910.8</v>
      </c>
      <c r="AI141" s="44">
        <v>824</v>
      </c>
      <c r="AJ141" s="44"/>
      <c r="AK141" s="44">
        <v>201.59999999999997</v>
      </c>
      <c r="AL141" s="52"/>
      <c r="AM141" s="53"/>
      <c r="AN141" s="52">
        <v>144</v>
      </c>
      <c r="AO141" s="54"/>
      <c r="AP141" s="52">
        <v>84</v>
      </c>
      <c r="AQ141" s="53"/>
      <c r="AR141" s="54"/>
      <c r="AS141" s="54"/>
      <c r="AT141" s="54"/>
      <c r="AU141" s="53"/>
      <c r="AV141" s="52"/>
      <c r="AW141" s="54"/>
      <c r="AX141" s="54">
        <v>20</v>
      </c>
      <c r="AY141" s="53"/>
      <c r="AZ141" s="53"/>
      <c r="BA141" s="60"/>
    </row>
    <row r="142" spans="1:256" s="4" customFormat="1" ht="24" hidden="1" customHeight="1">
      <c r="A142" s="250"/>
      <c r="B142" s="26" t="s">
        <v>404</v>
      </c>
      <c r="C142" s="22"/>
      <c r="D142" s="23"/>
      <c r="E142" s="23"/>
      <c r="F142" s="24"/>
      <c r="G142" s="24"/>
      <c r="H142" s="24"/>
      <c r="I142" s="24"/>
      <c r="J142" s="24"/>
      <c r="K142" s="24"/>
      <c r="L142" s="24"/>
      <c r="M142" s="24"/>
      <c r="N142" s="22"/>
      <c r="O142" s="22"/>
      <c r="P142" s="24"/>
      <c r="Q142" s="42">
        <f t="shared" si="15"/>
        <v>26761.600000000002</v>
      </c>
      <c r="R142" s="43">
        <f t="shared" si="14"/>
        <v>0</v>
      </c>
      <c r="S142" s="44"/>
      <c r="T142" s="44"/>
      <c r="U142" s="45"/>
      <c r="V142" s="45"/>
      <c r="W142" s="45"/>
      <c r="X142" s="45"/>
      <c r="Y142" s="45"/>
      <c r="Z142" s="45"/>
      <c r="AA142" s="45"/>
      <c r="AB142" s="48">
        <f t="shared" si="16"/>
        <v>26761.600000000002</v>
      </c>
      <c r="AC142" s="48"/>
      <c r="AD142" s="48"/>
      <c r="AE142" s="48"/>
      <c r="AF142" s="48"/>
      <c r="AG142" s="48"/>
      <c r="AH142" s="44">
        <v>42.899999999999991</v>
      </c>
      <c r="AI142" s="44">
        <v>20748</v>
      </c>
      <c r="AJ142" s="44"/>
      <c r="AK142" s="44">
        <v>2506.7000000000012</v>
      </c>
      <c r="AL142" s="52">
        <v>114</v>
      </c>
      <c r="AM142" s="53"/>
      <c r="AN142" s="52"/>
      <c r="AO142" s="54"/>
      <c r="AP142" s="52"/>
      <c r="AQ142" s="53"/>
      <c r="AR142" s="54"/>
      <c r="AS142" s="54"/>
      <c r="AT142" s="54"/>
      <c r="AU142" s="53"/>
      <c r="AV142" s="52">
        <v>3350</v>
      </c>
      <c r="AW142" s="54"/>
      <c r="AX142" s="54"/>
      <c r="AY142" s="53"/>
      <c r="AZ142" s="53"/>
      <c r="BA142" s="60"/>
    </row>
    <row r="143" spans="1:256" s="88" customFormat="1" ht="20.100000000000001" customHeight="1">
      <c r="A143" s="247" t="s">
        <v>405</v>
      </c>
      <c r="B143" s="248"/>
      <c r="C143" s="17"/>
      <c r="D143" s="18"/>
      <c r="E143" s="18"/>
      <c r="F143" s="19"/>
      <c r="G143" s="19"/>
      <c r="H143" s="19"/>
      <c r="I143" s="19"/>
      <c r="J143" s="19"/>
      <c r="K143" s="19"/>
      <c r="L143" s="19"/>
      <c r="M143" s="19"/>
      <c r="N143" s="17"/>
      <c r="O143" s="17"/>
      <c r="P143" s="34"/>
      <c r="Q143" s="43">
        <f t="shared" si="15"/>
        <v>63694.557000000008</v>
      </c>
      <c r="R143" s="43">
        <f t="shared" si="14"/>
        <v>1270</v>
      </c>
      <c r="S143" s="40"/>
      <c r="T143" s="43"/>
      <c r="U143" s="43"/>
      <c r="V143" s="43">
        <v>1270</v>
      </c>
      <c r="W143" s="43"/>
      <c r="X143" s="43"/>
      <c r="Y143" s="43"/>
      <c r="Z143" s="43"/>
      <c r="AA143" s="43"/>
      <c r="AB143" s="43">
        <f>AC143+AD143+AE143+AF143</f>
        <v>62424.557000000008</v>
      </c>
      <c r="AC143" s="43">
        <f>SUBTOTAL(9,AH143,AI143,AJ143,AK143,AU143,AV143,AW143,AX143,AY143,AZ143,AT143)</f>
        <v>59132.557000000008</v>
      </c>
      <c r="AD143" s="43">
        <f>SUBTOTAL(9,AL143)</f>
        <v>1692</v>
      </c>
      <c r="AE143" s="43">
        <f>SUBTOTAL(9,AR143,AQ143,AP143,AO143,AN143,AM143)</f>
        <v>1375</v>
      </c>
      <c r="AF143" s="93">
        <f>SUBTOTAL(9,AS143)</f>
        <v>225</v>
      </c>
      <c r="AG143" s="95"/>
      <c r="AH143" s="41">
        <f>AH144+AH147+AH148+AH149</f>
        <v>26414.700000000004</v>
      </c>
      <c r="AI143" s="41"/>
      <c r="AJ143" s="41">
        <f>AJ144+AJ147+AJ148+AJ149</f>
        <v>83</v>
      </c>
      <c r="AK143" s="41">
        <f>AK144+AK147+AK148+AK149</f>
        <v>7262.8570000000009</v>
      </c>
      <c r="AL143" s="41">
        <f>AL144+AL147+AL148+AL149</f>
        <v>1692</v>
      </c>
      <c r="AM143" s="51"/>
      <c r="AN143" s="41">
        <f>AN144+AN147+AN148+AN149</f>
        <v>292</v>
      </c>
      <c r="AO143" s="51">
        <v>514</v>
      </c>
      <c r="AP143" s="41">
        <f>AP144+AP147+AP148+AP149</f>
        <v>43</v>
      </c>
      <c r="AQ143" s="51">
        <v>40</v>
      </c>
      <c r="AR143" s="51">
        <v>486</v>
      </c>
      <c r="AS143" s="51">
        <v>225</v>
      </c>
      <c r="AT143" s="51"/>
      <c r="AU143" s="41">
        <f>AU144+AU147+AU148+AU149</f>
        <v>1084</v>
      </c>
      <c r="AV143" s="41">
        <f>AV144+AV147+AV148+AV149</f>
        <v>24288</v>
      </c>
      <c r="AW143" s="51"/>
      <c r="AX143" s="56"/>
      <c r="AY143" s="51"/>
      <c r="AZ143" s="51"/>
      <c r="BA143" s="97"/>
      <c r="BB143" s="98"/>
      <c r="BC143" s="98"/>
      <c r="BD143" s="98"/>
      <c r="BE143" s="98"/>
      <c r="BF143" s="98"/>
      <c r="BG143" s="98"/>
      <c r="BH143" s="98"/>
      <c r="BI143" s="98"/>
      <c r="BJ143" s="98"/>
      <c r="BK143" s="98"/>
      <c r="BL143" s="98"/>
      <c r="BM143" s="98"/>
      <c r="BN143" s="98"/>
      <c r="BO143" s="98"/>
      <c r="BP143" s="98"/>
      <c r="BQ143" s="98"/>
      <c r="BR143" s="98"/>
      <c r="BS143" s="98"/>
      <c r="BT143" s="98"/>
      <c r="BU143" s="98"/>
      <c r="BV143" s="98"/>
      <c r="BW143" s="98"/>
      <c r="BX143" s="98"/>
      <c r="BY143" s="98"/>
      <c r="BZ143" s="98"/>
      <c r="CA143" s="98"/>
      <c r="CB143" s="98"/>
      <c r="CC143" s="98"/>
      <c r="CD143" s="98"/>
      <c r="CE143" s="98"/>
      <c r="CF143" s="98"/>
      <c r="CG143" s="98"/>
      <c r="CH143" s="98"/>
      <c r="CI143" s="98"/>
      <c r="CJ143" s="98"/>
      <c r="CK143" s="98"/>
      <c r="CL143" s="98"/>
      <c r="CM143" s="98"/>
      <c r="CN143" s="98"/>
      <c r="CO143" s="98"/>
      <c r="CP143" s="98"/>
      <c r="CQ143" s="98"/>
      <c r="CR143" s="98"/>
      <c r="CS143" s="98"/>
      <c r="CT143" s="98"/>
      <c r="CU143" s="98"/>
      <c r="CV143" s="98"/>
      <c r="CW143" s="98"/>
      <c r="CX143" s="98"/>
      <c r="CY143" s="98"/>
      <c r="CZ143" s="98"/>
      <c r="DA143" s="98"/>
      <c r="DB143" s="98"/>
      <c r="DC143" s="98"/>
      <c r="DD143" s="98"/>
      <c r="DE143" s="98"/>
      <c r="DF143" s="98"/>
      <c r="DG143" s="98"/>
      <c r="DH143" s="98"/>
      <c r="DI143" s="98"/>
      <c r="DJ143" s="98"/>
      <c r="DK143" s="98"/>
      <c r="DL143" s="98"/>
      <c r="DM143" s="98"/>
      <c r="DN143" s="98"/>
      <c r="DO143" s="98"/>
      <c r="DP143" s="98"/>
      <c r="DQ143" s="98"/>
      <c r="DR143" s="98"/>
      <c r="DS143" s="98"/>
      <c r="DT143" s="98"/>
      <c r="DU143" s="98"/>
      <c r="DV143" s="98"/>
      <c r="DW143" s="98"/>
      <c r="DX143" s="98"/>
      <c r="DY143" s="98"/>
      <c r="DZ143" s="98"/>
      <c r="EA143" s="98"/>
      <c r="EB143" s="98"/>
      <c r="EC143" s="98"/>
      <c r="ED143" s="98"/>
      <c r="EE143" s="98"/>
      <c r="EF143" s="98"/>
      <c r="EG143" s="98"/>
      <c r="EH143" s="98"/>
      <c r="EI143" s="98"/>
      <c r="EJ143" s="98"/>
      <c r="EK143" s="98"/>
      <c r="EL143" s="98"/>
      <c r="EM143" s="98"/>
      <c r="EN143" s="98"/>
      <c r="EO143" s="98"/>
      <c r="EP143" s="98"/>
      <c r="EQ143" s="98"/>
      <c r="ER143" s="98"/>
      <c r="ES143" s="98"/>
      <c r="ET143" s="98"/>
      <c r="EU143" s="98"/>
      <c r="EV143" s="98"/>
      <c r="EW143" s="98"/>
      <c r="EX143" s="98"/>
      <c r="EY143" s="98"/>
      <c r="EZ143" s="98"/>
      <c r="FA143" s="98"/>
      <c r="FB143" s="98"/>
      <c r="FC143" s="98"/>
      <c r="FD143" s="98"/>
      <c r="FE143" s="98"/>
      <c r="FF143" s="98"/>
      <c r="FG143" s="98"/>
      <c r="FH143" s="98"/>
      <c r="FI143" s="98"/>
      <c r="FJ143" s="98"/>
      <c r="FK143" s="98"/>
      <c r="FL143" s="98"/>
      <c r="FM143" s="98"/>
      <c r="FN143" s="98"/>
      <c r="FO143" s="98"/>
      <c r="FP143" s="98"/>
      <c r="FQ143" s="98"/>
      <c r="FR143" s="98"/>
      <c r="FS143" s="98"/>
      <c r="FT143" s="98"/>
      <c r="FU143" s="98"/>
      <c r="FV143" s="98"/>
      <c r="FW143" s="98"/>
      <c r="FX143" s="98"/>
      <c r="FY143" s="98"/>
      <c r="FZ143" s="98"/>
      <c r="GA143" s="98"/>
      <c r="GB143" s="98"/>
      <c r="GC143" s="98"/>
      <c r="GD143" s="98"/>
      <c r="GE143" s="98"/>
      <c r="GF143" s="98"/>
      <c r="GG143" s="98"/>
      <c r="GH143" s="98"/>
      <c r="GI143" s="98"/>
      <c r="GJ143" s="98"/>
      <c r="GK143" s="98"/>
      <c r="GL143" s="98"/>
      <c r="GM143" s="98"/>
      <c r="GN143" s="98"/>
      <c r="GO143" s="98"/>
      <c r="GP143" s="98"/>
      <c r="GQ143" s="98"/>
      <c r="GR143" s="98"/>
      <c r="GS143" s="98"/>
      <c r="GT143" s="98"/>
      <c r="GU143" s="98"/>
      <c r="GV143" s="98"/>
      <c r="GW143" s="98"/>
      <c r="GX143" s="98"/>
      <c r="GY143" s="98"/>
      <c r="GZ143" s="98"/>
      <c r="HA143" s="98"/>
      <c r="HB143" s="98"/>
      <c r="HC143" s="98"/>
      <c r="HD143" s="98"/>
      <c r="HE143" s="98"/>
      <c r="HF143" s="98"/>
      <c r="HG143" s="98"/>
      <c r="HH143" s="98"/>
      <c r="HI143" s="98"/>
      <c r="HJ143" s="98"/>
      <c r="HK143" s="98"/>
      <c r="HL143" s="98"/>
      <c r="HM143" s="98"/>
      <c r="HN143" s="98"/>
      <c r="HO143" s="98"/>
      <c r="HP143" s="98"/>
      <c r="HQ143" s="98"/>
      <c r="HR143" s="98"/>
      <c r="HS143" s="98"/>
      <c r="HT143" s="98"/>
      <c r="HU143" s="98"/>
      <c r="HV143" s="98"/>
      <c r="HW143" s="98"/>
      <c r="HX143" s="98"/>
      <c r="HY143" s="98"/>
      <c r="HZ143" s="98"/>
      <c r="IA143" s="98"/>
      <c r="IB143" s="98"/>
      <c r="IC143" s="98"/>
      <c r="ID143" s="98"/>
      <c r="IE143" s="98"/>
      <c r="IF143" s="98"/>
      <c r="IG143" s="98"/>
      <c r="IH143" s="98"/>
      <c r="II143" s="98"/>
      <c r="IJ143" s="98"/>
      <c r="IK143" s="98"/>
      <c r="IL143" s="98"/>
      <c r="IM143" s="98"/>
      <c r="IN143" s="98"/>
      <c r="IO143" s="98"/>
      <c r="IP143" s="98"/>
      <c r="IQ143" s="98"/>
      <c r="IR143" s="98"/>
      <c r="IS143" s="98"/>
      <c r="IT143" s="98"/>
      <c r="IU143" s="98"/>
      <c r="IV143" s="98"/>
    </row>
    <row r="144" spans="1:256" s="4" customFormat="1" ht="24" hidden="1" customHeight="1">
      <c r="A144" s="250" t="s">
        <v>282</v>
      </c>
      <c r="B144" s="21" t="s">
        <v>283</v>
      </c>
      <c r="C144" s="22"/>
      <c r="D144" s="23"/>
      <c r="E144" s="23"/>
      <c r="F144" s="24"/>
      <c r="G144" s="24"/>
      <c r="H144" s="24"/>
      <c r="I144" s="24"/>
      <c r="J144" s="24"/>
      <c r="K144" s="24"/>
      <c r="L144" s="24"/>
      <c r="M144" s="24"/>
      <c r="N144" s="22"/>
      <c r="O144" s="22"/>
      <c r="P144" s="24"/>
      <c r="Q144" s="42">
        <f t="shared" si="15"/>
        <v>17191.2</v>
      </c>
      <c r="R144" s="43"/>
      <c r="S144" s="43"/>
      <c r="T144" s="43"/>
      <c r="U144" s="48"/>
      <c r="V144" s="48"/>
      <c r="W144" s="48"/>
      <c r="X144" s="48"/>
      <c r="Y144" s="48"/>
      <c r="Z144" s="48"/>
      <c r="AA144" s="48"/>
      <c r="AB144" s="48">
        <f t="shared" si="16"/>
        <v>17191.2</v>
      </c>
      <c r="AC144" s="48"/>
      <c r="AD144" s="48"/>
      <c r="AE144" s="48"/>
      <c r="AF144" s="48"/>
      <c r="AG144" s="48"/>
      <c r="AH144" s="44">
        <f>SUM(AH145:AH146)</f>
        <v>5106.3999999999996</v>
      </c>
      <c r="AI144" s="44"/>
      <c r="AJ144" s="44">
        <f>SUM(AJ145:AJ146)</f>
        <v>83</v>
      </c>
      <c r="AK144" s="44">
        <f>SUM(AK145:AK146)</f>
        <v>128.80000000000001</v>
      </c>
      <c r="AL144" s="52"/>
      <c r="AM144" s="53"/>
      <c r="AN144" s="44">
        <f>SUM(AN145:AN146)</f>
        <v>195</v>
      </c>
      <c r="AO144" s="52">
        <v>514</v>
      </c>
      <c r="AP144" s="44">
        <f>SUM(AP145:AP146)</f>
        <v>0</v>
      </c>
      <c r="AQ144" s="52">
        <v>40</v>
      </c>
      <c r="AR144" s="52">
        <v>486</v>
      </c>
      <c r="AS144" s="54"/>
      <c r="AT144" s="54"/>
      <c r="AU144" s="44">
        <f>SUM(AU145:AU146)</f>
        <v>1084</v>
      </c>
      <c r="AV144" s="44">
        <f>SUM(AV145:AV146)</f>
        <v>9554</v>
      </c>
      <c r="AW144" s="54"/>
      <c r="AX144" s="54"/>
      <c r="AY144" s="53"/>
      <c r="AZ144" s="53"/>
      <c r="BA144" s="60"/>
    </row>
    <row r="145" spans="1:256" s="4" customFormat="1" ht="24" hidden="1" customHeight="1">
      <c r="A145" s="250"/>
      <c r="B145" s="31" t="s">
        <v>406</v>
      </c>
      <c r="C145" s="22"/>
      <c r="D145" s="23"/>
      <c r="E145" s="23"/>
      <c r="F145" s="24"/>
      <c r="G145" s="24"/>
      <c r="H145" s="24"/>
      <c r="I145" s="24"/>
      <c r="J145" s="24"/>
      <c r="K145" s="24"/>
      <c r="L145" s="24"/>
      <c r="M145" s="24"/>
      <c r="N145" s="22"/>
      <c r="O145" s="22"/>
      <c r="P145" s="24"/>
      <c r="Q145" s="42">
        <f t="shared" si="15"/>
        <v>7569.4</v>
      </c>
      <c r="R145" s="43">
        <f t="shared" ref="R145:R208" si="17">SUM(S145,T145,U145,V145,W145,X145,Y145,Z145,AA145)</f>
        <v>0</v>
      </c>
      <c r="S145" s="44"/>
      <c r="T145" s="44"/>
      <c r="U145" s="45"/>
      <c r="V145" s="45"/>
      <c r="W145" s="45"/>
      <c r="X145" s="45"/>
      <c r="Y145" s="45"/>
      <c r="Z145" s="45"/>
      <c r="AA145" s="45"/>
      <c r="AB145" s="48">
        <f t="shared" si="16"/>
        <v>7569.4</v>
      </c>
      <c r="AC145" s="48"/>
      <c r="AD145" s="48"/>
      <c r="AE145" s="48"/>
      <c r="AF145" s="48"/>
      <c r="AG145" s="48"/>
      <c r="AH145" s="44">
        <v>2875.6</v>
      </c>
      <c r="AI145" s="44"/>
      <c r="AJ145" s="44"/>
      <c r="AK145" s="44">
        <v>128.80000000000001</v>
      </c>
      <c r="AL145" s="52"/>
      <c r="AM145" s="53"/>
      <c r="AN145" s="52">
        <v>195</v>
      </c>
      <c r="AO145" s="54"/>
      <c r="AP145" s="52"/>
      <c r="AQ145" s="53"/>
      <c r="AR145" s="54"/>
      <c r="AS145" s="54"/>
      <c r="AT145" s="54"/>
      <c r="AU145" s="53"/>
      <c r="AV145" s="52">
        <v>4370</v>
      </c>
      <c r="AW145" s="54"/>
      <c r="AX145" s="54"/>
      <c r="AY145" s="53"/>
      <c r="AZ145" s="53"/>
      <c r="BA145" s="60"/>
    </row>
    <row r="146" spans="1:256" s="4" customFormat="1" ht="24" hidden="1" customHeight="1">
      <c r="A146" s="250"/>
      <c r="B146" s="31" t="s">
        <v>407</v>
      </c>
      <c r="C146" s="22"/>
      <c r="D146" s="23"/>
      <c r="E146" s="23"/>
      <c r="F146" s="24"/>
      <c r="G146" s="24"/>
      <c r="H146" s="24"/>
      <c r="I146" s="24"/>
      <c r="J146" s="24"/>
      <c r="K146" s="24"/>
      <c r="L146" s="24"/>
      <c r="M146" s="24"/>
      <c r="N146" s="22"/>
      <c r="O146" s="22"/>
      <c r="P146" s="24"/>
      <c r="Q146" s="42">
        <f t="shared" si="15"/>
        <v>8581.7999999999993</v>
      </c>
      <c r="R146" s="43">
        <f t="shared" si="17"/>
        <v>0</v>
      </c>
      <c r="S146" s="44"/>
      <c r="T146" s="44"/>
      <c r="U146" s="45"/>
      <c r="V146" s="45"/>
      <c r="W146" s="45"/>
      <c r="X146" s="45"/>
      <c r="Y146" s="45"/>
      <c r="Z146" s="45"/>
      <c r="AA146" s="45"/>
      <c r="AB146" s="48">
        <f t="shared" si="16"/>
        <v>8581.7999999999993</v>
      </c>
      <c r="AC146" s="48"/>
      <c r="AD146" s="48"/>
      <c r="AE146" s="48"/>
      <c r="AF146" s="48"/>
      <c r="AG146" s="48"/>
      <c r="AH146" s="44">
        <v>2230.8000000000002</v>
      </c>
      <c r="AI146" s="44"/>
      <c r="AJ146" s="44">
        <v>83</v>
      </c>
      <c r="AK146" s="44"/>
      <c r="AL146" s="52"/>
      <c r="AM146" s="53"/>
      <c r="AN146" s="52"/>
      <c r="AO146" s="54"/>
      <c r="AP146" s="52"/>
      <c r="AQ146" s="53"/>
      <c r="AR146" s="54"/>
      <c r="AS146" s="54"/>
      <c r="AT146" s="54"/>
      <c r="AU146" s="44">
        <v>1084</v>
      </c>
      <c r="AV146" s="52">
        <v>5184</v>
      </c>
      <c r="AW146" s="54"/>
      <c r="AX146" s="54"/>
      <c r="AY146" s="53"/>
      <c r="AZ146" s="53"/>
      <c r="BA146" s="60"/>
    </row>
    <row r="147" spans="1:256" s="4" customFormat="1" ht="24" hidden="1" customHeight="1">
      <c r="A147" s="250" t="s">
        <v>298</v>
      </c>
      <c r="B147" s="26" t="s">
        <v>408</v>
      </c>
      <c r="C147" s="22"/>
      <c r="D147" s="23"/>
      <c r="E147" s="23"/>
      <c r="F147" s="24"/>
      <c r="G147" s="24"/>
      <c r="H147" s="24"/>
      <c r="I147" s="24"/>
      <c r="J147" s="24"/>
      <c r="K147" s="24"/>
      <c r="L147" s="24"/>
      <c r="M147" s="24"/>
      <c r="N147" s="22"/>
      <c r="O147" s="22"/>
      <c r="P147" s="24"/>
      <c r="Q147" s="42">
        <f t="shared" si="15"/>
        <v>21251.1</v>
      </c>
      <c r="R147" s="43">
        <f t="shared" si="17"/>
        <v>0</v>
      </c>
      <c r="S147" s="44"/>
      <c r="T147" s="44"/>
      <c r="U147" s="45"/>
      <c r="V147" s="45"/>
      <c r="W147" s="45"/>
      <c r="X147" s="45"/>
      <c r="Y147" s="45"/>
      <c r="Z147" s="45"/>
      <c r="AA147" s="45"/>
      <c r="AB147" s="48">
        <f t="shared" si="16"/>
        <v>21251.1</v>
      </c>
      <c r="AC147" s="48"/>
      <c r="AD147" s="48"/>
      <c r="AE147" s="48"/>
      <c r="AF147" s="48"/>
      <c r="AG147" s="48"/>
      <c r="AH147" s="44">
        <v>9790.2999999999975</v>
      </c>
      <c r="AI147" s="44"/>
      <c r="AJ147" s="44"/>
      <c r="AK147" s="44">
        <v>2921.8000000000006</v>
      </c>
      <c r="AL147" s="52">
        <v>786</v>
      </c>
      <c r="AM147" s="53"/>
      <c r="AN147" s="52"/>
      <c r="AO147" s="54"/>
      <c r="AP147" s="52">
        <v>43</v>
      </c>
      <c r="AQ147" s="53"/>
      <c r="AR147" s="54"/>
      <c r="AS147" s="54"/>
      <c r="AT147" s="54"/>
      <c r="AU147" s="53"/>
      <c r="AV147" s="52">
        <v>7710</v>
      </c>
      <c r="AW147" s="54"/>
      <c r="AX147" s="54"/>
      <c r="AY147" s="53"/>
      <c r="AZ147" s="53"/>
      <c r="BA147" s="60"/>
    </row>
    <row r="148" spans="1:256" s="4" customFormat="1" ht="24" hidden="1" customHeight="1">
      <c r="A148" s="250"/>
      <c r="B148" s="26" t="s">
        <v>409</v>
      </c>
      <c r="C148" s="22"/>
      <c r="D148" s="23"/>
      <c r="E148" s="23"/>
      <c r="F148" s="24"/>
      <c r="G148" s="24"/>
      <c r="H148" s="24"/>
      <c r="I148" s="24"/>
      <c r="J148" s="24"/>
      <c r="K148" s="24"/>
      <c r="L148" s="24"/>
      <c r="M148" s="24"/>
      <c r="N148" s="22"/>
      <c r="O148" s="22"/>
      <c r="P148" s="24"/>
      <c r="Q148" s="42">
        <f t="shared" si="15"/>
        <v>11201.757000000007</v>
      </c>
      <c r="R148" s="43">
        <f t="shared" si="17"/>
        <v>0</v>
      </c>
      <c r="S148" s="44"/>
      <c r="T148" s="44"/>
      <c r="U148" s="45"/>
      <c r="V148" s="45"/>
      <c r="W148" s="45"/>
      <c r="X148" s="45"/>
      <c r="Y148" s="45"/>
      <c r="Z148" s="45"/>
      <c r="AA148" s="45"/>
      <c r="AB148" s="48">
        <f t="shared" si="16"/>
        <v>11201.757000000007</v>
      </c>
      <c r="AC148" s="48"/>
      <c r="AD148" s="48"/>
      <c r="AE148" s="48"/>
      <c r="AF148" s="48"/>
      <c r="AG148" s="48"/>
      <c r="AH148" s="44">
        <v>5943.6000000000067</v>
      </c>
      <c r="AI148" s="44"/>
      <c r="AJ148" s="44"/>
      <c r="AK148" s="44">
        <v>3034.1570000000002</v>
      </c>
      <c r="AL148" s="52"/>
      <c r="AM148" s="53"/>
      <c r="AN148" s="52"/>
      <c r="AO148" s="54"/>
      <c r="AP148" s="52"/>
      <c r="AQ148" s="53"/>
      <c r="AR148" s="54"/>
      <c r="AS148" s="54"/>
      <c r="AT148" s="54"/>
      <c r="AU148" s="53"/>
      <c r="AV148" s="52">
        <v>2224</v>
      </c>
      <c r="AW148" s="54"/>
      <c r="AX148" s="54"/>
      <c r="AY148" s="53"/>
      <c r="AZ148" s="53"/>
      <c r="BA148" s="60"/>
    </row>
    <row r="149" spans="1:256" s="4" customFormat="1" ht="24" hidden="1" customHeight="1">
      <c r="A149" s="250"/>
      <c r="B149" s="26" t="s">
        <v>410</v>
      </c>
      <c r="C149" s="22"/>
      <c r="D149" s="23"/>
      <c r="E149" s="23"/>
      <c r="F149" s="24"/>
      <c r="G149" s="24"/>
      <c r="H149" s="24"/>
      <c r="I149" s="24"/>
      <c r="J149" s="24"/>
      <c r="K149" s="24"/>
      <c r="L149" s="24"/>
      <c r="M149" s="24"/>
      <c r="N149" s="22"/>
      <c r="O149" s="22"/>
      <c r="P149" s="24"/>
      <c r="Q149" s="42">
        <f t="shared" si="15"/>
        <v>12555.5</v>
      </c>
      <c r="R149" s="43">
        <f t="shared" si="17"/>
        <v>0</v>
      </c>
      <c r="S149" s="44"/>
      <c r="T149" s="44"/>
      <c r="U149" s="45"/>
      <c r="V149" s="45"/>
      <c r="W149" s="45"/>
      <c r="X149" s="45"/>
      <c r="Y149" s="45"/>
      <c r="Z149" s="45"/>
      <c r="AA149" s="45"/>
      <c r="AB149" s="48">
        <f t="shared" si="16"/>
        <v>12555.5</v>
      </c>
      <c r="AC149" s="48"/>
      <c r="AD149" s="48"/>
      <c r="AE149" s="48"/>
      <c r="AF149" s="48"/>
      <c r="AG149" s="48"/>
      <c r="AH149" s="44">
        <v>5574.4</v>
      </c>
      <c r="AI149" s="44"/>
      <c r="AJ149" s="44"/>
      <c r="AK149" s="44">
        <v>1178.0999999999997</v>
      </c>
      <c r="AL149" s="52">
        <v>906</v>
      </c>
      <c r="AM149" s="53"/>
      <c r="AN149" s="52">
        <v>97</v>
      </c>
      <c r="AO149" s="54"/>
      <c r="AP149" s="52"/>
      <c r="AQ149" s="53"/>
      <c r="AR149" s="54"/>
      <c r="AS149" s="54"/>
      <c r="AT149" s="54"/>
      <c r="AU149" s="53"/>
      <c r="AV149" s="52">
        <v>4800</v>
      </c>
      <c r="AW149" s="54"/>
      <c r="AX149" s="54"/>
      <c r="AY149" s="53"/>
      <c r="AZ149" s="53"/>
      <c r="BA149" s="60"/>
    </row>
    <row r="150" spans="1:256" s="88" customFormat="1" ht="20.100000000000001" customHeight="1">
      <c r="A150" s="247" t="s">
        <v>411</v>
      </c>
      <c r="B150" s="248"/>
      <c r="C150" s="17"/>
      <c r="D150" s="18"/>
      <c r="E150" s="18"/>
      <c r="F150" s="19"/>
      <c r="G150" s="19"/>
      <c r="H150" s="19"/>
      <c r="I150" s="19"/>
      <c r="J150" s="19"/>
      <c r="K150" s="19"/>
      <c r="L150" s="19"/>
      <c r="M150" s="19"/>
      <c r="N150" s="17"/>
      <c r="O150" s="17"/>
      <c r="P150" s="34"/>
      <c r="Q150" s="43">
        <f t="shared" si="15"/>
        <v>6158.7999999999993</v>
      </c>
      <c r="R150" s="43"/>
      <c r="S150" s="40"/>
      <c r="T150" s="43"/>
      <c r="U150" s="43"/>
      <c r="V150" s="43"/>
      <c r="W150" s="43"/>
      <c r="X150" s="43"/>
      <c r="Y150" s="43"/>
      <c r="Z150" s="43"/>
      <c r="AA150" s="43"/>
      <c r="AB150" s="43">
        <f>AC150+AD150+AE150+AF150</f>
        <v>6158.7999999999993</v>
      </c>
      <c r="AC150" s="43">
        <f>SUBTOTAL(9,AH150,AI150,AJ150,AK150,AU150,AV150,AW150,AX150,AY150,AZ150,AT150)</f>
        <v>1191.2</v>
      </c>
      <c r="AD150" s="43">
        <f>SUBTOTAL(9,AL150)</f>
        <v>2524</v>
      </c>
      <c r="AE150" s="43">
        <f>SUBTOTAL(9,AR150,AQ150,AP150,AO150,AN150,AM150)</f>
        <v>2288.6</v>
      </c>
      <c r="AF150" s="93">
        <f>SUBTOTAL(9,AS150)</f>
        <v>155</v>
      </c>
      <c r="AG150" s="95"/>
      <c r="AH150" s="41">
        <f>AH151+AH154+AH155+AH156+AH157+AH158+AH159</f>
        <v>123.6</v>
      </c>
      <c r="AI150" s="41"/>
      <c r="AJ150" s="41">
        <f>AJ151+AJ154+AJ155+AJ156+AJ157+AJ158+AJ159</f>
        <v>194</v>
      </c>
      <c r="AK150" s="41">
        <f>AK151+AK154+AK155+AK156+AK157+AK158+AK159</f>
        <v>873.6</v>
      </c>
      <c r="AL150" s="41">
        <f>AL151+AL154+AL155+AL156+AL157+AL158+AL159</f>
        <v>2524</v>
      </c>
      <c r="AM150" s="51"/>
      <c r="AN150" s="41">
        <f>AN151+AN154+AN155+AN156+AN157+AN158+AN159</f>
        <v>65</v>
      </c>
      <c r="AO150" s="51"/>
      <c r="AP150" s="41">
        <f>AP151+AP154+AP155+AP156+AP157+AP158+AP159</f>
        <v>226</v>
      </c>
      <c r="AQ150" s="51">
        <v>1088</v>
      </c>
      <c r="AR150" s="51">
        <v>909.6</v>
      </c>
      <c r="AS150" s="51">
        <v>155</v>
      </c>
      <c r="AT150" s="51"/>
      <c r="AU150" s="51"/>
      <c r="AV150" s="55"/>
      <c r="AW150" s="51"/>
      <c r="AX150" s="56"/>
      <c r="AY150" s="51"/>
      <c r="AZ150" s="51"/>
      <c r="BA150" s="97"/>
      <c r="BB150" s="98"/>
      <c r="BC150" s="98"/>
      <c r="BD150" s="98"/>
      <c r="BE150" s="98"/>
      <c r="BF150" s="98"/>
      <c r="BG150" s="98"/>
      <c r="BH150" s="98"/>
      <c r="BI150" s="98"/>
      <c r="BJ150" s="98"/>
      <c r="BK150" s="98"/>
      <c r="BL150" s="98"/>
      <c r="BM150" s="98"/>
      <c r="BN150" s="98"/>
      <c r="BO150" s="98"/>
      <c r="BP150" s="98"/>
      <c r="BQ150" s="98"/>
      <c r="BR150" s="98"/>
      <c r="BS150" s="98"/>
      <c r="BT150" s="98"/>
      <c r="BU150" s="98"/>
      <c r="BV150" s="98"/>
      <c r="BW150" s="98"/>
      <c r="BX150" s="98"/>
      <c r="BY150" s="98"/>
      <c r="BZ150" s="98"/>
      <c r="CA150" s="98"/>
      <c r="CB150" s="98"/>
      <c r="CC150" s="98"/>
      <c r="CD150" s="98"/>
      <c r="CE150" s="98"/>
      <c r="CF150" s="98"/>
      <c r="CG150" s="98"/>
      <c r="CH150" s="98"/>
      <c r="CI150" s="98"/>
      <c r="CJ150" s="98"/>
      <c r="CK150" s="98"/>
      <c r="CL150" s="98"/>
      <c r="CM150" s="98"/>
      <c r="CN150" s="98"/>
      <c r="CO150" s="98"/>
      <c r="CP150" s="98"/>
      <c r="CQ150" s="98"/>
      <c r="CR150" s="98"/>
      <c r="CS150" s="98"/>
      <c r="CT150" s="98"/>
      <c r="CU150" s="98"/>
      <c r="CV150" s="98"/>
      <c r="CW150" s="98"/>
      <c r="CX150" s="98"/>
      <c r="CY150" s="98"/>
      <c r="CZ150" s="98"/>
      <c r="DA150" s="98"/>
      <c r="DB150" s="98"/>
      <c r="DC150" s="98"/>
      <c r="DD150" s="98"/>
      <c r="DE150" s="98"/>
      <c r="DF150" s="98"/>
      <c r="DG150" s="98"/>
      <c r="DH150" s="98"/>
      <c r="DI150" s="98"/>
      <c r="DJ150" s="98"/>
      <c r="DK150" s="98"/>
      <c r="DL150" s="98"/>
      <c r="DM150" s="98"/>
      <c r="DN150" s="98"/>
      <c r="DO150" s="98"/>
      <c r="DP150" s="98"/>
      <c r="DQ150" s="98"/>
      <c r="DR150" s="98"/>
      <c r="DS150" s="98"/>
      <c r="DT150" s="98"/>
      <c r="DU150" s="98"/>
      <c r="DV150" s="98"/>
      <c r="DW150" s="98"/>
      <c r="DX150" s="98"/>
      <c r="DY150" s="98"/>
      <c r="DZ150" s="98"/>
      <c r="EA150" s="98"/>
      <c r="EB150" s="98"/>
      <c r="EC150" s="98"/>
      <c r="ED150" s="98"/>
      <c r="EE150" s="98"/>
      <c r="EF150" s="98"/>
      <c r="EG150" s="98"/>
      <c r="EH150" s="98"/>
      <c r="EI150" s="98"/>
      <c r="EJ150" s="98"/>
      <c r="EK150" s="98"/>
      <c r="EL150" s="98"/>
      <c r="EM150" s="98"/>
      <c r="EN150" s="98"/>
      <c r="EO150" s="98"/>
      <c r="EP150" s="98"/>
      <c r="EQ150" s="98"/>
      <c r="ER150" s="98"/>
      <c r="ES150" s="98"/>
      <c r="ET150" s="98"/>
      <c r="EU150" s="98"/>
      <c r="EV150" s="98"/>
      <c r="EW150" s="98"/>
      <c r="EX150" s="98"/>
      <c r="EY150" s="98"/>
      <c r="EZ150" s="98"/>
      <c r="FA150" s="98"/>
      <c r="FB150" s="98"/>
      <c r="FC150" s="98"/>
      <c r="FD150" s="98"/>
      <c r="FE150" s="98"/>
      <c r="FF150" s="98"/>
      <c r="FG150" s="98"/>
      <c r="FH150" s="98"/>
      <c r="FI150" s="98"/>
      <c r="FJ150" s="98"/>
      <c r="FK150" s="98"/>
      <c r="FL150" s="98"/>
      <c r="FM150" s="98"/>
      <c r="FN150" s="98"/>
      <c r="FO150" s="98"/>
      <c r="FP150" s="98"/>
      <c r="FQ150" s="98"/>
      <c r="FR150" s="98"/>
      <c r="FS150" s="98"/>
      <c r="FT150" s="98"/>
      <c r="FU150" s="98"/>
      <c r="FV150" s="98"/>
      <c r="FW150" s="98"/>
      <c r="FX150" s="98"/>
      <c r="FY150" s="98"/>
      <c r="FZ150" s="98"/>
      <c r="GA150" s="98"/>
      <c r="GB150" s="98"/>
      <c r="GC150" s="98"/>
      <c r="GD150" s="98"/>
      <c r="GE150" s="98"/>
      <c r="GF150" s="98"/>
      <c r="GG150" s="98"/>
      <c r="GH150" s="98"/>
      <c r="GI150" s="98"/>
      <c r="GJ150" s="98"/>
      <c r="GK150" s="98"/>
      <c r="GL150" s="98"/>
      <c r="GM150" s="98"/>
      <c r="GN150" s="98"/>
      <c r="GO150" s="98"/>
      <c r="GP150" s="98"/>
      <c r="GQ150" s="98"/>
      <c r="GR150" s="98"/>
      <c r="GS150" s="98"/>
      <c r="GT150" s="98"/>
      <c r="GU150" s="98"/>
      <c r="GV150" s="98"/>
      <c r="GW150" s="98"/>
      <c r="GX150" s="98"/>
      <c r="GY150" s="98"/>
      <c r="GZ150" s="98"/>
      <c r="HA150" s="98"/>
      <c r="HB150" s="98"/>
      <c r="HC150" s="98"/>
      <c r="HD150" s="98"/>
      <c r="HE150" s="98"/>
      <c r="HF150" s="98"/>
      <c r="HG150" s="98"/>
      <c r="HH150" s="98"/>
      <c r="HI150" s="98"/>
      <c r="HJ150" s="98"/>
      <c r="HK150" s="98"/>
      <c r="HL150" s="98"/>
      <c r="HM150" s="98"/>
      <c r="HN150" s="98"/>
      <c r="HO150" s="98"/>
      <c r="HP150" s="98"/>
      <c r="HQ150" s="98"/>
      <c r="HR150" s="98"/>
      <c r="HS150" s="98"/>
      <c r="HT150" s="98"/>
      <c r="HU150" s="98"/>
      <c r="HV150" s="98"/>
      <c r="HW150" s="98"/>
      <c r="HX150" s="98"/>
      <c r="HY150" s="98"/>
      <c r="HZ150" s="98"/>
      <c r="IA150" s="98"/>
      <c r="IB150" s="98"/>
      <c r="IC150" s="98"/>
      <c r="ID150" s="98"/>
      <c r="IE150" s="98"/>
      <c r="IF150" s="98"/>
      <c r="IG150" s="98"/>
      <c r="IH150" s="98"/>
      <c r="II150" s="98"/>
      <c r="IJ150" s="98"/>
      <c r="IK150" s="98"/>
      <c r="IL150" s="98"/>
      <c r="IM150" s="98"/>
      <c r="IN150" s="98"/>
      <c r="IO150" s="98"/>
      <c r="IP150" s="98"/>
      <c r="IQ150" s="98"/>
      <c r="IR150" s="98"/>
      <c r="IS150" s="98"/>
      <c r="IT150" s="98"/>
      <c r="IU150" s="98"/>
      <c r="IV150" s="98"/>
    </row>
    <row r="151" spans="1:256" s="4" customFormat="1" ht="24" hidden="1" customHeight="1">
      <c r="A151" s="250" t="s">
        <v>282</v>
      </c>
      <c r="B151" s="21" t="s">
        <v>283</v>
      </c>
      <c r="C151" s="22"/>
      <c r="D151" s="23"/>
      <c r="E151" s="23"/>
      <c r="F151" s="24"/>
      <c r="G151" s="24"/>
      <c r="H151" s="24"/>
      <c r="I151" s="24"/>
      <c r="J151" s="24"/>
      <c r="K151" s="24"/>
      <c r="L151" s="24"/>
      <c r="M151" s="24"/>
      <c r="N151" s="22"/>
      <c r="O151" s="22"/>
      <c r="P151" s="24"/>
      <c r="Q151" s="42">
        <f t="shared" si="15"/>
        <v>2881.8</v>
      </c>
      <c r="R151" s="43">
        <f t="shared" si="17"/>
        <v>0</v>
      </c>
      <c r="S151" s="44"/>
      <c r="T151" s="44"/>
      <c r="U151" s="45"/>
      <c r="V151" s="45"/>
      <c r="W151" s="45"/>
      <c r="X151" s="45"/>
      <c r="Y151" s="45"/>
      <c r="Z151" s="45"/>
      <c r="AA151" s="45"/>
      <c r="AB151" s="48">
        <f t="shared" si="16"/>
        <v>2881.8</v>
      </c>
      <c r="AC151" s="48"/>
      <c r="AD151" s="48"/>
      <c r="AE151" s="48"/>
      <c r="AF151" s="48"/>
      <c r="AG151" s="48"/>
      <c r="AH151" s="44">
        <f>SUM(AH152:AH153)</f>
        <v>0</v>
      </c>
      <c r="AI151" s="44">
        <f>SUM(AI152:AI153)</f>
        <v>0</v>
      </c>
      <c r="AJ151" s="44">
        <f>SUM(AJ152:AJ153)</f>
        <v>0</v>
      </c>
      <c r="AK151" s="44">
        <f>SUM(AK152:AK153)</f>
        <v>265.20000000000005</v>
      </c>
      <c r="AL151" s="44">
        <f>SUM(AL152:AL153)</f>
        <v>429</v>
      </c>
      <c r="AM151" s="53"/>
      <c r="AN151" s="44">
        <f>SUM(AN152:AN153)</f>
        <v>14</v>
      </c>
      <c r="AO151" s="54"/>
      <c r="AP151" s="44">
        <f>SUM(AP152:AP153)</f>
        <v>21</v>
      </c>
      <c r="AQ151" s="52">
        <v>1088</v>
      </c>
      <c r="AR151" s="52">
        <v>909.6</v>
      </c>
      <c r="AS151" s="54">
        <v>155</v>
      </c>
      <c r="AT151" s="54"/>
      <c r="AU151" s="53"/>
      <c r="AV151" s="52"/>
      <c r="AW151" s="54"/>
      <c r="AX151" s="54"/>
      <c r="AY151" s="53"/>
      <c r="AZ151" s="53"/>
      <c r="BA151" s="60"/>
    </row>
    <row r="152" spans="1:256" s="4" customFormat="1" ht="24" hidden="1" customHeight="1">
      <c r="A152" s="250"/>
      <c r="B152" s="31" t="s">
        <v>412</v>
      </c>
      <c r="C152" s="22"/>
      <c r="D152" s="23"/>
      <c r="E152" s="23"/>
      <c r="F152" s="24"/>
      <c r="G152" s="24"/>
      <c r="H152" s="24"/>
      <c r="I152" s="24"/>
      <c r="J152" s="24"/>
      <c r="K152" s="24"/>
      <c r="L152" s="24"/>
      <c r="M152" s="24"/>
      <c r="N152" s="22"/>
      <c r="O152" s="22"/>
      <c r="P152" s="24"/>
      <c r="Q152" s="42">
        <f t="shared" si="15"/>
        <v>535.79999999999995</v>
      </c>
      <c r="R152" s="43">
        <f t="shared" si="17"/>
        <v>0</v>
      </c>
      <c r="S152" s="44"/>
      <c r="T152" s="44"/>
      <c r="U152" s="45"/>
      <c r="V152" s="45"/>
      <c r="W152" s="45"/>
      <c r="X152" s="45"/>
      <c r="Y152" s="45"/>
      <c r="Z152" s="45"/>
      <c r="AA152" s="45"/>
      <c r="AB152" s="48">
        <f t="shared" si="16"/>
        <v>535.79999999999995</v>
      </c>
      <c r="AC152" s="48"/>
      <c r="AD152" s="48"/>
      <c r="AE152" s="48"/>
      <c r="AF152" s="48"/>
      <c r="AG152" s="48"/>
      <c r="AH152" s="44"/>
      <c r="AI152" s="44"/>
      <c r="AJ152" s="44"/>
      <c r="AK152" s="44">
        <v>97.800000000000011</v>
      </c>
      <c r="AL152" s="52">
        <v>429</v>
      </c>
      <c r="AM152" s="53"/>
      <c r="AN152" s="52">
        <v>9</v>
      </c>
      <c r="AO152" s="54"/>
      <c r="AP152" s="52"/>
      <c r="AQ152" s="53"/>
      <c r="AR152" s="54"/>
      <c r="AS152" s="54"/>
      <c r="AT152" s="54"/>
      <c r="AU152" s="53"/>
      <c r="AV152" s="52"/>
      <c r="AW152" s="54"/>
      <c r="AX152" s="54"/>
      <c r="AY152" s="53"/>
      <c r="AZ152" s="53"/>
      <c r="BA152" s="60"/>
    </row>
    <row r="153" spans="1:256" s="4" customFormat="1" ht="24" hidden="1" customHeight="1">
      <c r="A153" s="250"/>
      <c r="B153" s="31" t="s">
        <v>413</v>
      </c>
      <c r="C153" s="22"/>
      <c r="D153" s="23"/>
      <c r="E153" s="23"/>
      <c r="F153" s="24"/>
      <c r="G153" s="24"/>
      <c r="H153" s="24"/>
      <c r="I153" s="24"/>
      <c r="J153" s="24"/>
      <c r="K153" s="24"/>
      <c r="L153" s="24"/>
      <c r="M153" s="24"/>
      <c r="N153" s="22"/>
      <c r="O153" s="22"/>
      <c r="P153" s="24"/>
      <c r="Q153" s="42">
        <f t="shared" si="15"/>
        <v>193.4</v>
      </c>
      <c r="R153" s="43">
        <f t="shared" si="17"/>
        <v>0</v>
      </c>
      <c r="S153" s="44"/>
      <c r="T153" s="44"/>
      <c r="U153" s="45"/>
      <c r="V153" s="45"/>
      <c r="W153" s="45"/>
      <c r="X153" s="45"/>
      <c r="Y153" s="45"/>
      <c r="Z153" s="45"/>
      <c r="AA153" s="45"/>
      <c r="AB153" s="48">
        <f t="shared" si="16"/>
        <v>193.4</v>
      </c>
      <c r="AC153" s="48"/>
      <c r="AD153" s="48"/>
      <c r="AE153" s="48"/>
      <c r="AF153" s="48"/>
      <c r="AG153" s="48"/>
      <c r="AH153" s="44"/>
      <c r="AI153" s="44"/>
      <c r="AJ153" s="44"/>
      <c r="AK153" s="44">
        <v>167.4</v>
      </c>
      <c r="AL153" s="52"/>
      <c r="AM153" s="53"/>
      <c r="AN153" s="52">
        <v>5</v>
      </c>
      <c r="AO153" s="54"/>
      <c r="AP153" s="52">
        <v>21</v>
      </c>
      <c r="AQ153" s="53"/>
      <c r="AR153" s="54"/>
      <c r="AS153" s="54"/>
      <c r="AT153" s="54"/>
      <c r="AU153" s="53"/>
      <c r="AV153" s="52"/>
      <c r="AW153" s="54"/>
      <c r="AX153" s="54"/>
      <c r="AY153" s="53"/>
      <c r="AZ153" s="53"/>
      <c r="BA153" s="60"/>
    </row>
    <row r="154" spans="1:256" s="4" customFormat="1" ht="24" hidden="1" customHeight="1">
      <c r="A154" s="250" t="s">
        <v>298</v>
      </c>
      <c r="B154" s="26" t="s">
        <v>414</v>
      </c>
      <c r="C154" s="22"/>
      <c r="D154" s="23"/>
      <c r="E154" s="23"/>
      <c r="F154" s="24"/>
      <c r="G154" s="24"/>
      <c r="H154" s="24"/>
      <c r="I154" s="24"/>
      <c r="J154" s="24"/>
      <c r="K154" s="24"/>
      <c r="L154" s="24"/>
      <c r="M154" s="24"/>
      <c r="N154" s="22"/>
      <c r="O154" s="22"/>
      <c r="P154" s="24"/>
      <c r="Q154" s="42">
        <f t="shared" si="15"/>
        <v>454.6</v>
      </c>
      <c r="R154" s="43">
        <f t="shared" si="17"/>
        <v>0</v>
      </c>
      <c r="S154" s="44"/>
      <c r="T154" s="44"/>
      <c r="U154" s="45"/>
      <c r="V154" s="45"/>
      <c r="W154" s="45"/>
      <c r="X154" s="45"/>
      <c r="Y154" s="45"/>
      <c r="Z154" s="45"/>
      <c r="AA154" s="45"/>
      <c r="AB154" s="48">
        <f t="shared" si="16"/>
        <v>454.6</v>
      </c>
      <c r="AC154" s="48"/>
      <c r="AD154" s="48"/>
      <c r="AE154" s="48"/>
      <c r="AF154" s="48"/>
      <c r="AG154" s="48"/>
      <c r="AH154" s="44">
        <v>112.8</v>
      </c>
      <c r="AI154" s="44"/>
      <c r="AJ154" s="44"/>
      <c r="AK154" s="44">
        <v>199.8</v>
      </c>
      <c r="AL154" s="52"/>
      <c r="AM154" s="53"/>
      <c r="AN154" s="52"/>
      <c r="AO154" s="54"/>
      <c r="AP154" s="52">
        <v>142</v>
      </c>
      <c r="AQ154" s="53"/>
      <c r="AR154" s="54"/>
      <c r="AS154" s="54"/>
      <c r="AT154" s="54"/>
      <c r="AU154" s="53"/>
      <c r="AV154" s="52"/>
      <c r="AW154" s="54"/>
      <c r="AX154" s="54"/>
      <c r="AY154" s="53"/>
      <c r="AZ154" s="53"/>
      <c r="BA154" s="60"/>
    </row>
    <row r="155" spans="1:256" s="4" customFormat="1" ht="24" hidden="1" customHeight="1">
      <c r="A155" s="250"/>
      <c r="B155" s="26" t="s">
        <v>415</v>
      </c>
      <c r="C155" s="22"/>
      <c r="D155" s="23"/>
      <c r="E155" s="23"/>
      <c r="F155" s="24"/>
      <c r="G155" s="24"/>
      <c r="H155" s="24"/>
      <c r="I155" s="24"/>
      <c r="J155" s="24"/>
      <c r="K155" s="24"/>
      <c r="L155" s="24"/>
      <c r="M155" s="24"/>
      <c r="N155" s="22"/>
      <c r="O155" s="22"/>
      <c r="P155" s="24"/>
      <c r="Q155" s="42">
        <f t="shared" si="15"/>
        <v>1053.5999999999999</v>
      </c>
      <c r="R155" s="43">
        <f t="shared" si="17"/>
        <v>0</v>
      </c>
      <c r="S155" s="44"/>
      <c r="T155" s="44"/>
      <c r="U155" s="45"/>
      <c r="V155" s="45"/>
      <c r="W155" s="45"/>
      <c r="X155" s="45"/>
      <c r="Y155" s="45"/>
      <c r="Z155" s="45"/>
      <c r="AA155" s="45"/>
      <c r="AB155" s="48">
        <f t="shared" si="16"/>
        <v>1053.5999999999999</v>
      </c>
      <c r="AC155" s="48"/>
      <c r="AD155" s="48"/>
      <c r="AE155" s="48"/>
      <c r="AF155" s="48"/>
      <c r="AG155" s="48"/>
      <c r="AH155" s="44">
        <v>10.8</v>
      </c>
      <c r="AI155" s="44"/>
      <c r="AJ155" s="44">
        <v>132</v>
      </c>
      <c r="AK155" s="44">
        <v>154.80000000000001</v>
      </c>
      <c r="AL155" s="52">
        <v>756</v>
      </c>
      <c r="AM155" s="53"/>
      <c r="AN155" s="52"/>
      <c r="AO155" s="54"/>
      <c r="AP155" s="52"/>
      <c r="AQ155" s="53"/>
      <c r="AR155" s="54"/>
      <c r="AS155" s="54"/>
      <c r="AT155" s="54"/>
      <c r="AU155" s="53"/>
      <c r="AV155" s="52"/>
      <c r="AW155" s="54"/>
      <c r="AX155" s="54"/>
      <c r="AY155" s="53"/>
      <c r="AZ155" s="53"/>
      <c r="BA155" s="60"/>
    </row>
    <row r="156" spans="1:256" s="4" customFormat="1" ht="24" hidden="1" customHeight="1">
      <c r="A156" s="250"/>
      <c r="B156" s="26" t="s">
        <v>416</v>
      </c>
      <c r="C156" s="22"/>
      <c r="D156" s="23"/>
      <c r="E156" s="23"/>
      <c r="F156" s="24"/>
      <c r="G156" s="24"/>
      <c r="H156" s="24"/>
      <c r="I156" s="24"/>
      <c r="J156" s="24"/>
      <c r="K156" s="24"/>
      <c r="L156" s="24"/>
      <c r="M156" s="24"/>
      <c r="N156" s="22"/>
      <c r="O156" s="22"/>
      <c r="P156" s="24"/>
      <c r="Q156" s="42">
        <f t="shared" si="15"/>
        <v>1170</v>
      </c>
      <c r="R156" s="43">
        <f t="shared" si="17"/>
        <v>0</v>
      </c>
      <c r="S156" s="44"/>
      <c r="T156" s="44"/>
      <c r="U156" s="45"/>
      <c r="V156" s="45"/>
      <c r="W156" s="45"/>
      <c r="X156" s="45"/>
      <c r="Y156" s="45"/>
      <c r="Z156" s="45"/>
      <c r="AA156" s="45"/>
      <c r="AB156" s="48">
        <f t="shared" si="16"/>
        <v>1170</v>
      </c>
      <c r="AC156" s="48"/>
      <c r="AD156" s="48"/>
      <c r="AE156" s="48"/>
      <c r="AF156" s="48"/>
      <c r="AG156" s="48"/>
      <c r="AH156" s="44"/>
      <c r="AI156" s="44"/>
      <c r="AJ156" s="44">
        <v>62</v>
      </c>
      <c r="AK156" s="44"/>
      <c r="AL156" s="52">
        <v>1045</v>
      </c>
      <c r="AM156" s="53"/>
      <c r="AN156" s="52"/>
      <c r="AO156" s="54"/>
      <c r="AP156" s="52">
        <v>63</v>
      </c>
      <c r="AQ156" s="53"/>
      <c r="AR156" s="54"/>
      <c r="AS156" s="54"/>
      <c r="AT156" s="54"/>
      <c r="AU156" s="53"/>
      <c r="AV156" s="52"/>
      <c r="AW156" s="54"/>
      <c r="AX156" s="54"/>
      <c r="AY156" s="53"/>
      <c r="AZ156" s="53"/>
      <c r="BA156" s="60"/>
    </row>
    <row r="157" spans="1:256" s="4" customFormat="1" ht="24" hidden="1" customHeight="1">
      <c r="A157" s="250"/>
      <c r="B157" s="26" t="s">
        <v>417</v>
      </c>
      <c r="C157" s="22"/>
      <c r="D157" s="23"/>
      <c r="E157" s="23"/>
      <c r="F157" s="24"/>
      <c r="G157" s="24"/>
      <c r="H157" s="24"/>
      <c r="I157" s="24"/>
      <c r="J157" s="24"/>
      <c r="K157" s="24"/>
      <c r="L157" s="24"/>
      <c r="M157" s="24"/>
      <c r="N157" s="22"/>
      <c r="O157" s="22"/>
      <c r="P157" s="24"/>
      <c r="Q157" s="42">
        <f t="shared" si="15"/>
        <v>179.4</v>
      </c>
      <c r="R157" s="43">
        <f t="shared" si="17"/>
        <v>0</v>
      </c>
      <c r="S157" s="44"/>
      <c r="T157" s="44"/>
      <c r="U157" s="45"/>
      <c r="V157" s="45"/>
      <c r="W157" s="45"/>
      <c r="X157" s="45"/>
      <c r="Y157" s="45"/>
      <c r="Z157" s="45"/>
      <c r="AA157" s="45"/>
      <c r="AB157" s="48">
        <f t="shared" si="16"/>
        <v>179.4</v>
      </c>
      <c r="AC157" s="48"/>
      <c r="AD157" s="48"/>
      <c r="AE157" s="48"/>
      <c r="AF157" s="48"/>
      <c r="AG157" s="48"/>
      <c r="AH157" s="44"/>
      <c r="AI157" s="44"/>
      <c r="AJ157" s="44"/>
      <c r="AK157" s="44">
        <v>179.4</v>
      </c>
      <c r="AL157" s="52"/>
      <c r="AM157" s="53"/>
      <c r="AN157" s="52"/>
      <c r="AO157" s="54"/>
      <c r="AP157" s="52"/>
      <c r="AQ157" s="53"/>
      <c r="AR157" s="54"/>
      <c r="AS157" s="54"/>
      <c r="AT157" s="54"/>
      <c r="AU157" s="53"/>
      <c r="AV157" s="52"/>
      <c r="AW157" s="54"/>
      <c r="AX157" s="54"/>
      <c r="AY157" s="53"/>
      <c r="AZ157" s="53"/>
      <c r="BA157" s="60"/>
    </row>
    <row r="158" spans="1:256" s="4" customFormat="1" ht="24" hidden="1" customHeight="1">
      <c r="A158" s="250"/>
      <c r="B158" s="26" t="s">
        <v>418</v>
      </c>
      <c r="C158" s="22"/>
      <c r="D158" s="23"/>
      <c r="E158" s="23"/>
      <c r="F158" s="24"/>
      <c r="G158" s="24"/>
      <c r="H158" s="24"/>
      <c r="I158" s="24"/>
      <c r="J158" s="24"/>
      <c r="K158" s="24"/>
      <c r="L158" s="24"/>
      <c r="M158" s="24"/>
      <c r="N158" s="22"/>
      <c r="O158" s="22"/>
      <c r="P158" s="24"/>
      <c r="Q158" s="42">
        <f t="shared" si="15"/>
        <v>368.4</v>
      </c>
      <c r="R158" s="43">
        <f t="shared" si="17"/>
        <v>0</v>
      </c>
      <c r="S158" s="44"/>
      <c r="T158" s="44"/>
      <c r="U158" s="45"/>
      <c r="V158" s="45"/>
      <c r="W158" s="45"/>
      <c r="X158" s="45"/>
      <c r="Y158" s="45"/>
      <c r="Z158" s="45"/>
      <c r="AA158" s="45"/>
      <c r="AB158" s="48">
        <f t="shared" si="16"/>
        <v>368.4</v>
      </c>
      <c r="AC158" s="48"/>
      <c r="AD158" s="48"/>
      <c r="AE158" s="48"/>
      <c r="AF158" s="48"/>
      <c r="AG158" s="48"/>
      <c r="AH158" s="44"/>
      <c r="AI158" s="44"/>
      <c r="AJ158" s="44"/>
      <c r="AK158" s="44">
        <v>74.400000000000006</v>
      </c>
      <c r="AL158" s="52">
        <v>294</v>
      </c>
      <c r="AM158" s="53"/>
      <c r="AN158" s="52"/>
      <c r="AO158" s="54"/>
      <c r="AP158" s="52"/>
      <c r="AQ158" s="53"/>
      <c r="AR158" s="54"/>
      <c r="AS158" s="54"/>
      <c r="AT158" s="54"/>
      <c r="AU158" s="53"/>
      <c r="AV158" s="52"/>
      <c r="AW158" s="54"/>
      <c r="AX158" s="54"/>
      <c r="AY158" s="53"/>
      <c r="AZ158" s="53"/>
      <c r="BA158" s="60"/>
    </row>
    <row r="159" spans="1:256" s="4" customFormat="1" ht="24" hidden="1" customHeight="1">
      <c r="A159" s="250"/>
      <c r="B159" s="26" t="s">
        <v>419</v>
      </c>
      <c r="C159" s="22"/>
      <c r="D159" s="23"/>
      <c r="E159" s="23"/>
      <c r="F159" s="24"/>
      <c r="G159" s="24"/>
      <c r="H159" s="24"/>
      <c r="I159" s="24"/>
      <c r="J159" s="24"/>
      <c r="K159" s="24"/>
      <c r="L159" s="24"/>
      <c r="M159" s="24"/>
      <c r="N159" s="22"/>
      <c r="O159" s="22"/>
      <c r="P159" s="24"/>
      <c r="Q159" s="42">
        <f t="shared" si="15"/>
        <v>51</v>
      </c>
      <c r="R159" s="43">
        <f t="shared" si="17"/>
        <v>0</v>
      </c>
      <c r="S159" s="44"/>
      <c r="T159" s="44"/>
      <c r="U159" s="45"/>
      <c r="V159" s="45"/>
      <c r="W159" s="45"/>
      <c r="X159" s="45"/>
      <c r="Y159" s="45"/>
      <c r="Z159" s="45"/>
      <c r="AA159" s="45"/>
      <c r="AB159" s="48">
        <f t="shared" si="16"/>
        <v>51</v>
      </c>
      <c r="AC159" s="48"/>
      <c r="AD159" s="48"/>
      <c r="AE159" s="48"/>
      <c r="AF159" s="48"/>
      <c r="AG159" s="48"/>
      <c r="AH159" s="44"/>
      <c r="AI159" s="44"/>
      <c r="AJ159" s="44"/>
      <c r="AK159" s="44"/>
      <c r="AL159" s="52"/>
      <c r="AM159" s="53"/>
      <c r="AN159" s="52">
        <v>51</v>
      </c>
      <c r="AO159" s="54"/>
      <c r="AP159" s="52"/>
      <c r="AQ159" s="53"/>
      <c r="AR159" s="54"/>
      <c r="AS159" s="54"/>
      <c r="AT159" s="54"/>
      <c r="AU159" s="53"/>
      <c r="AV159" s="52"/>
      <c r="AW159" s="54"/>
      <c r="AX159" s="54"/>
      <c r="AY159" s="53"/>
      <c r="AZ159" s="53"/>
      <c r="BA159" s="60"/>
    </row>
    <row r="160" spans="1:256" s="88" customFormat="1" ht="20.100000000000001" customHeight="1">
      <c r="A160" s="247" t="s">
        <v>420</v>
      </c>
      <c r="B160" s="248"/>
      <c r="C160" s="17"/>
      <c r="D160" s="18"/>
      <c r="E160" s="18"/>
      <c r="F160" s="19"/>
      <c r="G160" s="19"/>
      <c r="H160" s="19"/>
      <c r="I160" s="19"/>
      <c r="J160" s="19"/>
      <c r="K160" s="19"/>
      <c r="L160" s="19"/>
      <c r="M160" s="19"/>
      <c r="N160" s="17"/>
      <c r="O160" s="17"/>
      <c r="P160" s="34"/>
      <c r="Q160" s="43">
        <f t="shared" si="15"/>
        <v>534</v>
      </c>
      <c r="R160" s="43"/>
      <c r="S160" s="40"/>
      <c r="T160" s="43"/>
      <c r="U160" s="43"/>
      <c r="V160" s="43"/>
      <c r="W160" s="43"/>
      <c r="X160" s="43"/>
      <c r="Y160" s="43"/>
      <c r="Z160" s="43"/>
      <c r="AA160" s="43"/>
      <c r="AB160" s="43">
        <f>AC160+AD160+AE160+AF160</f>
        <v>534</v>
      </c>
      <c r="AC160" s="43">
        <f>SUBTOTAL(9,AH160,AI160,AJ160,AK160,AU160,AV160,AW160,AX160,AY160,AZ160,AT160)</f>
        <v>138</v>
      </c>
      <c r="AD160" s="43"/>
      <c r="AE160" s="43">
        <f>SUBTOTAL(9,AR160,AQ160,AP160,AO160,AN160,AM160)</f>
        <v>376</v>
      </c>
      <c r="AF160" s="93">
        <f>SUBTOTAL(9,AS160)</f>
        <v>20</v>
      </c>
      <c r="AG160" s="95"/>
      <c r="AH160" s="41"/>
      <c r="AI160" s="41"/>
      <c r="AJ160" s="41">
        <f>AJ161+AJ164+AJ165+AJ166+AJ167</f>
        <v>138</v>
      </c>
      <c r="AK160" s="41">
        <f>AK161+AK164+AK165+AK166+AK167</f>
        <v>0</v>
      </c>
      <c r="AL160" s="55"/>
      <c r="AM160" s="51"/>
      <c r="AN160" s="55"/>
      <c r="AO160" s="51"/>
      <c r="AP160" s="41">
        <f>AP161+AP164+AP165+AP166+AP167</f>
        <v>76</v>
      </c>
      <c r="AQ160" s="51"/>
      <c r="AR160" s="51">
        <v>300</v>
      </c>
      <c r="AS160" s="51">
        <v>20</v>
      </c>
      <c r="AT160" s="51"/>
      <c r="AU160" s="51"/>
      <c r="AV160" s="55"/>
      <c r="AW160" s="51"/>
      <c r="AX160" s="56"/>
      <c r="AY160" s="51"/>
      <c r="AZ160" s="51"/>
      <c r="BA160" s="97"/>
      <c r="BB160" s="98"/>
      <c r="BC160" s="98"/>
      <c r="BD160" s="98"/>
      <c r="BE160" s="98"/>
      <c r="BF160" s="98"/>
      <c r="BG160" s="98"/>
      <c r="BH160" s="98"/>
      <c r="BI160" s="98"/>
      <c r="BJ160" s="98"/>
      <c r="BK160" s="98"/>
      <c r="BL160" s="98"/>
      <c r="BM160" s="98"/>
      <c r="BN160" s="98"/>
      <c r="BO160" s="98"/>
      <c r="BP160" s="98"/>
      <c r="BQ160" s="98"/>
      <c r="BR160" s="98"/>
      <c r="BS160" s="98"/>
      <c r="BT160" s="98"/>
      <c r="BU160" s="98"/>
      <c r="BV160" s="98"/>
      <c r="BW160" s="98"/>
      <c r="BX160" s="98"/>
      <c r="BY160" s="98"/>
      <c r="BZ160" s="98"/>
      <c r="CA160" s="98"/>
      <c r="CB160" s="98"/>
      <c r="CC160" s="98"/>
      <c r="CD160" s="98"/>
      <c r="CE160" s="98"/>
      <c r="CF160" s="98"/>
      <c r="CG160" s="98"/>
      <c r="CH160" s="98"/>
      <c r="CI160" s="98"/>
      <c r="CJ160" s="98"/>
      <c r="CK160" s="98"/>
      <c r="CL160" s="98"/>
      <c r="CM160" s="98"/>
      <c r="CN160" s="98"/>
      <c r="CO160" s="98"/>
      <c r="CP160" s="98"/>
      <c r="CQ160" s="98"/>
      <c r="CR160" s="98"/>
      <c r="CS160" s="98"/>
      <c r="CT160" s="98"/>
      <c r="CU160" s="98"/>
      <c r="CV160" s="98"/>
      <c r="CW160" s="98"/>
      <c r="CX160" s="98"/>
      <c r="CY160" s="98"/>
      <c r="CZ160" s="98"/>
      <c r="DA160" s="98"/>
      <c r="DB160" s="98"/>
      <c r="DC160" s="98"/>
      <c r="DD160" s="98"/>
      <c r="DE160" s="98"/>
      <c r="DF160" s="98"/>
      <c r="DG160" s="98"/>
      <c r="DH160" s="98"/>
      <c r="DI160" s="98"/>
      <c r="DJ160" s="98"/>
      <c r="DK160" s="98"/>
      <c r="DL160" s="98"/>
      <c r="DM160" s="98"/>
      <c r="DN160" s="98"/>
      <c r="DO160" s="98"/>
      <c r="DP160" s="98"/>
      <c r="DQ160" s="98"/>
      <c r="DR160" s="98"/>
      <c r="DS160" s="98"/>
      <c r="DT160" s="98"/>
      <c r="DU160" s="98"/>
      <c r="DV160" s="98"/>
      <c r="DW160" s="98"/>
      <c r="DX160" s="98"/>
      <c r="DY160" s="98"/>
      <c r="DZ160" s="98"/>
      <c r="EA160" s="98"/>
      <c r="EB160" s="98"/>
      <c r="EC160" s="98"/>
      <c r="ED160" s="98"/>
      <c r="EE160" s="98"/>
      <c r="EF160" s="98"/>
      <c r="EG160" s="98"/>
      <c r="EH160" s="98"/>
      <c r="EI160" s="98"/>
      <c r="EJ160" s="98"/>
      <c r="EK160" s="98"/>
      <c r="EL160" s="98"/>
      <c r="EM160" s="98"/>
      <c r="EN160" s="98"/>
      <c r="EO160" s="98"/>
      <c r="EP160" s="98"/>
      <c r="EQ160" s="98"/>
      <c r="ER160" s="98"/>
      <c r="ES160" s="98"/>
      <c r="ET160" s="98"/>
      <c r="EU160" s="98"/>
      <c r="EV160" s="98"/>
      <c r="EW160" s="98"/>
      <c r="EX160" s="98"/>
      <c r="EY160" s="98"/>
      <c r="EZ160" s="98"/>
      <c r="FA160" s="98"/>
      <c r="FB160" s="98"/>
      <c r="FC160" s="98"/>
      <c r="FD160" s="98"/>
      <c r="FE160" s="98"/>
      <c r="FF160" s="98"/>
      <c r="FG160" s="98"/>
      <c r="FH160" s="98"/>
      <c r="FI160" s="98"/>
      <c r="FJ160" s="98"/>
      <c r="FK160" s="98"/>
      <c r="FL160" s="98"/>
      <c r="FM160" s="98"/>
      <c r="FN160" s="98"/>
      <c r="FO160" s="98"/>
      <c r="FP160" s="98"/>
      <c r="FQ160" s="98"/>
      <c r="FR160" s="98"/>
      <c r="FS160" s="98"/>
      <c r="FT160" s="98"/>
      <c r="FU160" s="98"/>
      <c r="FV160" s="98"/>
      <c r="FW160" s="98"/>
      <c r="FX160" s="98"/>
      <c r="FY160" s="98"/>
      <c r="FZ160" s="98"/>
      <c r="GA160" s="98"/>
      <c r="GB160" s="98"/>
      <c r="GC160" s="98"/>
      <c r="GD160" s="98"/>
      <c r="GE160" s="98"/>
      <c r="GF160" s="98"/>
      <c r="GG160" s="98"/>
      <c r="GH160" s="98"/>
      <c r="GI160" s="98"/>
      <c r="GJ160" s="98"/>
      <c r="GK160" s="98"/>
      <c r="GL160" s="98"/>
      <c r="GM160" s="98"/>
      <c r="GN160" s="98"/>
      <c r="GO160" s="98"/>
      <c r="GP160" s="98"/>
      <c r="GQ160" s="98"/>
      <c r="GR160" s="98"/>
      <c r="GS160" s="98"/>
      <c r="GT160" s="98"/>
      <c r="GU160" s="98"/>
      <c r="GV160" s="98"/>
      <c r="GW160" s="98"/>
      <c r="GX160" s="98"/>
      <c r="GY160" s="98"/>
      <c r="GZ160" s="98"/>
      <c r="HA160" s="98"/>
      <c r="HB160" s="98"/>
      <c r="HC160" s="98"/>
      <c r="HD160" s="98"/>
      <c r="HE160" s="98"/>
      <c r="HF160" s="98"/>
      <c r="HG160" s="98"/>
      <c r="HH160" s="98"/>
      <c r="HI160" s="98"/>
      <c r="HJ160" s="98"/>
      <c r="HK160" s="98"/>
      <c r="HL160" s="98"/>
      <c r="HM160" s="98"/>
      <c r="HN160" s="98"/>
      <c r="HO160" s="98"/>
      <c r="HP160" s="98"/>
      <c r="HQ160" s="98"/>
      <c r="HR160" s="98"/>
      <c r="HS160" s="98"/>
      <c r="HT160" s="98"/>
      <c r="HU160" s="98"/>
      <c r="HV160" s="98"/>
      <c r="HW160" s="98"/>
      <c r="HX160" s="98"/>
      <c r="HY160" s="98"/>
      <c r="HZ160" s="98"/>
      <c r="IA160" s="98"/>
      <c r="IB160" s="98"/>
      <c r="IC160" s="98"/>
      <c r="ID160" s="98"/>
      <c r="IE160" s="98"/>
      <c r="IF160" s="98"/>
      <c r="IG160" s="98"/>
      <c r="IH160" s="98"/>
      <c r="II160" s="98"/>
      <c r="IJ160" s="98"/>
      <c r="IK160" s="98"/>
      <c r="IL160" s="98"/>
      <c r="IM160" s="98"/>
      <c r="IN160" s="98"/>
      <c r="IO160" s="98"/>
      <c r="IP160" s="98"/>
      <c r="IQ160" s="98"/>
      <c r="IR160" s="98"/>
      <c r="IS160" s="98"/>
      <c r="IT160" s="98"/>
      <c r="IU160" s="98"/>
      <c r="IV160" s="98"/>
    </row>
    <row r="161" spans="1:256" s="4" customFormat="1" ht="24" hidden="1" customHeight="1">
      <c r="A161" s="250" t="s">
        <v>282</v>
      </c>
      <c r="B161" s="21" t="s">
        <v>283</v>
      </c>
      <c r="C161" s="22"/>
      <c r="D161" s="23"/>
      <c r="E161" s="23"/>
      <c r="F161" s="24"/>
      <c r="G161" s="24"/>
      <c r="H161" s="24"/>
      <c r="I161" s="24"/>
      <c r="J161" s="24"/>
      <c r="K161" s="24"/>
      <c r="L161" s="24"/>
      <c r="M161" s="24"/>
      <c r="N161" s="22"/>
      <c r="O161" s="22"/>
      <c r="P161" s="24"/>
      <c r="Q161" s="42">
        <f t="shared" si="15"/>
        <v>396</v>
      </c>
      <c r="R161" s="43">
        <f t="shared" si="17"/>
        <v>0</v>
      </c>
      <c r="S161" s="44"/>
      <c r="T161" s="44"/>
      <c r="U161" s="45"/>
      <c r="V161" s="45"/>
      <c r="W161" s="45"/>
      <c r="X161" s="45"/>
      <c r="Y161" s="45"/>
      <c r="Z161" s="45"/>
      <c r="AA161" s="45"/>
      <c r="AB161" s="48">
        <f t="shared" si="16"/>
        <v>396</v>
      </c>
      <c r="AC161" s="48"/>
      <c r="AD161" s="48"/>
      <c r="AE161" s="48"/>
      <c r="AF161" s="48"/>
      <c r="AG161" s="48"/>
      <c r="AH161" s="44"/>
      <c r="AI161" s="44"/>
      <c r="AJ161" s="44"/>
      <c r="AK161" s="44"/>
      <c r="AL161" s="52"/>
      <c r="AM161" s="53"/>
      <c r="AN161" s="52"/>
      <c r="AO161" s="54"/>
      <c r="AP161" s="52">
        <f>SUM(AP162:AP163)</f>
        <v>76</v>
      </c>
      <c r="AQ161" s="53"/>
      <c r="AR161" s="52">
        <v>300</v>
      </c>
      <c r="AS161" s="54">
        <v>20</v>
      </c>
      <c r="AT161" s="54"/>
      <c r="AU161" s="53"/>
      <c r="AV161" s="52"/>
      <c r="AW161" s="54"/>
      <c r="AX161" s="54"/>
      <c r="AY161" s="53"/>
      <c r="AZ161" s="53"/>
      <c r="BA161" s="60"/>
    </row>
    <row r="162" spans="1:256" s="4" customFormat="1" ht="24" hidden="1" customHeight="1">
      <c r="A162" s="250"/>
      <c r="B162" s="31" t="s">
        <v>421</v>
      </c>
      <c r="C162" s="22"/>
      <c r="D162" s="23"/>
      <c r="E162" s="23"/>
      <c r="F162" s="24"/>
      <c r="G162" s="24"/>
      <c r="H162" s="24"/>
      <c r="I162" s="24"/>
      <c r="J162" s="24"/>
      <c r="K162" s="24"/>
      <c r="L162" s="24"/>
      <c r="M162" s="24"/>
      <c r="N162" s="22"/>
      <c r="O162" s="22"/>
      <c r="P162" s="24"/>
      <c r="Q162" s="42">
        <f t="shared" si="15"/>
        <v>0</v>
      </c>
      <c r="R162" s="43">
        <f t="shared" si="17"/>
        <v>0</v>
      </c>
      <c r="S162" s="44"/>
      <c r="T162" s="44"/>
      <c r="U162" s="45"/>
      <c r="V162" s="45"/>
      <c r="W162" s="45"/>
      <c r="X162" s="45"/>
      <c r="Y162" s="45"/>
      <c r="Z162" s="45"/>
      <c r="AA162" s="45"/>
      <c r="AB162" s="48">
        <f t="shared" si="16"/>
        <v>0</v>
      </c>
      <c r="AC162" s="48"/>
      <c r="AD162" s="48"/>
      <c r="AE162" s="48"/>
      <c r="AF162" s="48"/>
      <c r="AG162" s="48"/>
      <c r="AH162" s="44"/>
      <c r="AI162" s="44"/>
      <c r="AJ162" s="44"/>
      <c r="AK162" s="44"/>
      <c r="AL162" s="52"/>
      <c r="AM162" s="53"/>
      <c r="AN162" s="52"/>
      <c r="AO162" s="54"/>
      <c r="AP162" s="52"/>
      <c r="AQ162" s="53"/>
      <c r="AR162" s="54"/>
      <c r="AS162" s="54"/>
      <c r="AT162" s="54"/>
      <c r="AU162" s="53"/>
      <c r="AV162" s="52"/>
      <c r="AW162" s="54"/>
      <c r="AX162" s="54"/>
      <c r="AY162" s="53"/>
      <c r="AZ162" s="53"/>
      <c r="BA162" s="60"/>
    </row>
    <row r="163" spans="1:256" s="4" customFormat="1" ht="24" hidden="1" customHeight="1">
      <c r="A163" s="250"/>
      <c r="B163" s="31" t="s">
        <v>422</v>
      </c>
      <c r="C163" s="22"/>
      <c r="D163" s="23"/>
      <c r="E163" s="23"/>
      <c r="F163" s="24"/>
      <c r="G163" s="24"/>
      <c r="H163" s="24"/>
      <c r="I163" s="24"/>
      <c r="J163" s="24"/>
      <c r="K163" s="24"/>
      <c r="L163" s="24"/>
      <c r="M163" s="24"/>
      <c r="N163" s="22"/>
      <c r="O163" s="22"/>
      <c r="P163" s="24"/>
      <c r="Q163" s="42">
        <f t="shared" si="15"/>
        <v>76</v>
      </c>
      <c r="R163" s="43">
        <f t="shared" si="17"/>
        <v>0</v>
      </c>
      <c r="S163" s="44"/>
      <c r="T163" s="44"/>
      <c r="U163" s="45"/>
      <c r="V163" s="45"/>
      <c r="W163" s="45"/>
      <c r="X163" s="45"/>
      <c r="Y163" s="45"/>
      <c r="Z163" s="45"/>
      <c r="AA163" s="45"/>
      <c r="AB163" s="48">
        <f t="shared" si="16"/>
        <v>76</v>
      </c>
      <c r="AC163" s="48"/>
      <c r="AD163" s="48"/>
      <c r="AE163" s="48"/>
      <c r="AF163" s="48"/>
      <c r="AG163" s="48"/>
      <c r="AH163" s="44"/>
      <c r="AI163" s="44"/>
      <c r="AJ163" s="44"/>
      <c r="AK163" s="44"/>
      <c r="AL163" s="52"/>
      <c r="AM163" s="53"/>
      <c r="AN163" s="52"/>
      <c r="AO163" s="54"/>
      <c r="AP163" s="52">
        <v>76</v>
      </c>
      <c r="AQ163" s="53"/>
      <c r="AR163" s="54"/>
      <c r="AS163" s="54"/>
      <c r="AT163" s="54"/>
      <c r="AU163" s="53"/>
      <c r="AV163" s="52"/>
      <c r="AW163" s="54"/>
      <c r="AX163" s="54"/>
      <c r="AY163" s="53"/>
      <c r="AZ163" s="53"/>
      <c r="BA163" s="60"/>
    </row>
    <row r="164" spans="1:256" s="4" customFormat="1" ht="24" hidden="1" customHeight="1">
      <c r="A164" s="250" t="s">
        <v>298</v>
      </c>
      <c r="B164" s="26" t="s">
        <v>423</v>
      </c>
      <c r="C164" s="22"/>
      <c r="D164" s="23"/>
      <c r="E164" s="23"/>
      <c r="F164" s="24"/>
      <c r="G164" s="24"/>
      <c r="H164" s="24"/>
      <c r="I164" s="24"/>
      <c r="J164" s="24"/>
      <c r="K164" s="24"/>
      <c r="L164" s="24"/>
      <c r="M164" s="24"/>
      <c r="N164" s="22"/>
      <c r="O164" s="22"/>
      <c r="P164" s="24"/>
      <c r="Q164" s="42">
        <f t="shared" si="15"/>
        <v>0</v>
      </c>
      <c r="R164" s="43">
        <f t="shared" si="17"/>
        <v>0</v>
      </c>
      <c r="S164" s="44"/>
      <c r="T164" s="44"/>
      <c r="U164" s="45"/>
      <c r="V164" s="45"/>
      <c r="W164" s="45"/>
      <c r="X164" s="45"/>
      <c r="Y164" s="45"/>
      <c r="Z164" s="45"/>
      <c r="AA164" s="45"/>
      <c r="AB164" s="48">
        <f t="shared" si="16"/>
        <v>0</v>
      </c>
      <c r="AC164" s="48"/>
      <c r="AD164" s="48"/>
      <c r="AE164" s="48"/>
      <c r="AF164" s="48"/>
      <c r="AG164" s="48"/>
      <c r="AH164" s="44"/>
      <c r="AI164" s="44"/>
      <c r="AJ164" s="44"/>
      <c r="AK164" s="44"/>
      <c r="AL164" s="52"/>
      <c r="AM164" s="53"/>
      <c r="AN164" s="52"/>
      <c r="AO164" s="54"/>
      <c r="AP164" s="52"/>
      <c r="AQ164" s="53"/>
      <c r="AR164" s="54"/>
      <c r="AS164" s="54"/>
      <c r="AT164" s="54"/>
      <c r="AU164" s="53"/>
      <c r="AV164" s="52"/>
      <c r="AW164" s="54"/>
      <c r="AX164" s="54"/>
      <c r="AY164" s="53"/>
      <c r="AZ164" s="53"/>
      <c r="BA164" s="60"/>
    </row>
    <row r="165" spans="1:256" s="4" customFormat="1" ht="24" hidden="1" customHeight="1">
      <c r="A165" s="250"/>
      <c r="B165" s="26" t="s">
        <v>424</v>
      </c>
      <c r="C165" s="22"/>
      <c r="D165" s="23"/>
      <c r="E165" s="23"/>
      <c r="F165" s="24"/>
      <c r="G165" s="24"/>
      <c r="H165" s="24"/>
      <c r="I165" s="24"/>
      <c r="J165" s="24"/>
      <c r="K165" s="24"/>
      <c r="L165" s="24"/>
      <c r="M165" s="24"/>
      <c r="N165" s="22"/>
      <c r="O165" s="22"/>
      <c r="P165" s="24"/>
      <c r="Q165" s="42">
        <f t="shared" si="15"/>
        <v>0</v>
      </c>
      <c r="R165" s="43">
        <f t="shared" si="17"/>
        <v>0</v>
      </c>
      <c r="S165" s="44"/>
      <c r="T165" s="44"/>
      <c r="U165" s="45"/>
      <c r="V165" s="45"/>
      <c r="W165" s="45"/>
      <c r="X165" s="45"/>
      <c r="Y165" s="45"/>
      <c r="Z165" s="45"/>
      <c r="AA165" s="45"/>
      <c r="AB165" s="48">
        <f t="shared" si="16"/>
        <v>0</v>
      </c>
      <c r="AC165" s="48"/>
      <c r="AD165" s="48"/>
      <c r="AE165" s="48"/>
      <c r="AF165" s="48"/>
      <c r="AG165" s="48"/>
      <c r="AH165" s="44"/>
      <c r="AI165" s="44"/>
      <c r="AJ165" s="44"/>
      <c r="AK165" s="44"/>
      <c r="AL165" s="52"/>
      <c r="AM165" s="53"/>
      <c r="AN165" s="52"/>
      <c r="AO165" s="54"/>
      <c r="AP165" s="52"/>
      <c r="AQ165" s="53"/>
      <c r="AR165" s="54"/>
      <c r="AS165" s="54"/>
      <c r="AT165" s="54"/>
      <c r="AU165" s="53"/>
      <c r="AV165" s="52"/>
      <c r="AW165" s="54"/>
      <c r="AX165" s="54"/>
      <c r="AY165" s="53"/>
      <c r="AZ165" s="53"/>
      <c r="BA165" s="60"/>
    </row>
    <row r="166" spans="1:256" s="4" customFormat="1" ht="24" hidden="1" customHeight="1">
      <c r="A166" s="250"/>
      <c r="B166" s="26" t="s">
        <v>425</v>
      </c>
      <c r="C166" s="22"/>
      <c r="D166" s="23"/>
      <c r="E166" s="23"/>
      <c r="F166" s="24"/>
      <c r="G166" s="24"/>
      <c r="H166" s="24"/>
      <c r="I166" s="24"/>
      <c r="J166" s="24"/>
      <c r="K166" s="24"/>
      <c r="L166" s="24"/>
      <c r="M166" s="24"/>
      <c r="N166" s="22"/>
      <c r="O166" s="22"/>
      <c r="P166" s="24"/>
      <c r="Q166" s="42">
        <f t="shared" si="15"/>
        <v>0</v>
      </c>
      <c r="R166" s="43">
        <f t="shared" si="17"/>
        <v>0</v>
      </c>
      <c r="S166" s="44"/>
      <c r="T166" s="44"/>
      <c r="U166" s="45"/>
      <c r="V166" s="45"/>
      <c r="W166" s="45"/>
      <c r="X166" s="45"/>
      <c r="Y166" s="45"/>
      <c r="Z166" s="45"/>
      <c r="AA166" s="45"/>
      <c r="AB166" s="48">
        <f t="shared" si="16"/>
        <v>0</v>
      </c>
      <c r="AC166" s="48"/>
      <c r="AD166" s="48"/>
      <c r="AE166" s="48"/>
      <c r="AF166" s="48"/>
      <c r="AG166" s="48"/>
      <c r="AH166" s="44"/>
      <c r="AI166" s="44"/>
      <c r="AJ166" s="44"/>
      <c r="AK166" s="44"/>
      <c r="AL166" s="52"/>
      <c r="AM166" s="53"/>
      <c r="AN166" s="52"/>
      <c r="AO166" s="54"/>
      <c r="AP166" s="52"/>
      <c r="AQ166" s="53"/>
      <c r="AR166" s="54"/>
      <c r="AS166" s="54"/>
      <c r="AT166" s="54"/>
      <c r="AU166" s="53"/>
      <c r="AV166" s="52"/>
      <c r="AW166" s="54"/>
      <c r="AX166" s="54"/>
      <c r="AY166" s="53"/>
      <c r="AZ166" s="53"/>
      <c r="BA166" s="60"/>
    </row>
    <row r="167" spans="1:256" s="4" customFormat="1" ht="24" hidden="1" customHeight="1">
      <c r="A167" s="250"/>
      <c r="B167" s="26" t="s">
        <v>426</v>
      </c>
      <c r="C167" s="22"/>
      <c r="D167" s="23"/>
      <c r="E167" s="23"/>
      <c r="F167" s="24"/>
      <c r="G167" s="24"/>
      <c r="H167" s="24"/>
      <c r="I167" s="24"/>
      <c r="J167" s="24"/>
      <c r="K167" s="24"/>
      <c r="L167" s="24"/>
      <c r="M167" s="24"/>
      <c r="N167" s="22"/>
      <c r="O167" s="22"/>
      <c r="P167" s="24"/>
      <c r="Q167" s="42">
        <f t="shared" si="15"/>
        <v>138</v>
      </c>
      <c r="R167" s="43">
        <f t="shared" si="17"/>
        <v>0</v>
      </c>
      <c r="S167" s="44"/>
      <c r="T167" s="44"/>
      <c r="U167" s="45"/>
      <c r="V167" s="45"/>
      <c r="W167" s="45"/>
      <c r="X167" s="45"/>
      <c r="Y167" s="45"/>
      <c r="Z167" s="45"/>
      <c r="AA167" s="45"/>
      <c r="AB167" s="48">
        <f t="shared" si="16"/>
        <v>138</v>
      </c>
      <c r="AC167" s="48"/>
      <c r="AD167" s="48"/>
      <c r="AE167" s="48"/>
      <c r="AF167" s="48"/>
      <c r="AG167" s="48"/>
      <c r="AH167" s="44"/>
      <c r="AI167" s="44"/>
      <c r="AJ167" s="44">
        <v>138</v>
      </c>
      <c r="AK167" s="44"/>
      <c r="AL167" s="52"/>
      <c r="AM167" s="53"/>
      <c r="AN167" s="52"/>
      <c r="AO167" s="54"/>
      <c r="AP167" s="52"/>
      <c r="AQ167" s="53"/>
      <c r="AR167" s="54"/>
      <c r="AS167" s="54"/>
      <c r="AT167" s="54"/>
      <c r="AU167" s="53"/>
      <c r="AV167" s="52"/>
      <c r="AW167" s="54"/>
      <c r="AX167" s="54"/>
      <c r="AY167" s="53"/>
      <c r="AZ167" s="53"/>
      <c r="BA167" s="60"/>
    </row>
    <row r="168" spans="1:256" s="88" customFormat="1" ht="20.100000000000001" customHeight="1">
      <c r="A168" s="247" t="s">
        <v>427</v>
      </c>
      <c r="B168" s="248"/>
      <c r="C168" s="17"/>
      <c r="D168" s="18"/>
      <c r="E168" s="18"/>
      <c r="F168" s="19"/>
      <c r="G168" s="19"/>
      <c r="H168" s="19"/>
      <c r="I168" s="19"/>
      <c r="J168" s="19"/>
      <c r="K168" s="19"/>
      <c r="L168" s="19"/>
      <c r="M168" s="19"/>
      <c r="N168" s="17"/>
      <c r="O168" s="17"/>
      <c r="P168" s="34"/>
      <c r="Q168" s="43">
        <f t="shared" si="15"/>
        <v>566.4</v>
      </c>
      <c r="R168" s="43"/>
      <c r="S168" s="40"/>
      <c r="T168" s="43"/>
      <c r="U168" s="43"/>
      <c r="V168" s="43"/>
      <c r="W168" s="43"/>
      <c r="X168" s="43"/>
      <c r="Y168" s="43"/>
      <c r="Z168" s="43"/>
      <c r="AA168" s="43"/>
      <c r="AB168" s="43">
        <f>AC168+AD168+AE168+AF168</f>
        <v>566.4</v>
      </c>
      <c r="AC168" s="43">
        <f>SUBTOTAL(9,AH168,AI168,AJ168,AK168,AU168,AV168,AW168,AX168,AY168,AZ168,AT168)</f>
        <v>281.39999999999998</v>
      </c>
      <c r="AD168" s="43"/>
      <c r="AE168" s="43">
        <f>SUBTOTAL(9,AR168,AQ168,AP168,AO168,AN168,AM168)</f>
        <v>240</v>
      </c>
      <c r="AF168" s="93">
        <f>SUBTOTAL(9,AS168)</f>
        <v>45</v>
      </c>
      <c r="AG168" s="95"/>
      <c r="AH168" s="41">
        <f>AH169+AH171+AH172</f>
        <v>85.199999999999989</v>
      </c>
      <c r="AI168" s="41"/>
      <c r="AJ168" s="47"/>
      <c r="AK168" s="41">
        <f>AK169+AK171+AK172</f>
        <v>7.2</v>
      </c>
      <c r="AL168" s="55"/>
      <c r="AM168" s="51">
        <v>1</v>
      </c>
      <c r="AN168" s="41">
        <f>AN169+AN171+AN172</f>
        <v>7</v>
      </c>
      <c r="AO168" s="51">
        <v>232</v>
      </c>
      <c r="AP168" s="55"/>
      <c r="AQ168" s="51"/>
      <c r="AR168" s="51"/>
      <c r="AS168" s="51">
        <v>45</v>
      </c>
      <c r="AT168" s="51"/>
      <c r="AU168" s="41">
        <f>AU169+AU171+AU172</f>
        <v>189</v>
      </c>
      <c r="AV168" s="55"/>
      <c r="AW168" s="51"/>
      <c r="AX168" s="56"/>
      <c r="AY168" s="51"/>
      <c r="AZ168" s="51"/>
      <c r="BA168" s="97"/>
      <c r="BB168" s="98"/>
      <c r="BC168" s="98"/>
      <c r="BD168" s="98"/>
      <c r="BE168" s="98"/>
      <c r="BF168" s="98"/>
      <c r="BG168" s="98"/>
      <c r="BH168" s="98"/>
      <c r="BI168" s="98"/>
      <c r="BJ168" s="98"/>
      <c r="BK168" s="98"/>
      <c r="BL168" s="98"/>
      <c r="BM168" s="98"/>
      <c r="BN168" s="98"/>
      <c r="BO168" s="98"/>
      <c r="BP168" s="98"/>
      <c r="BQ168" s="98"/>
      <c r="BR168" s="98"/>
      <c r="BS168" s="98"/>
      <c r="BT168" s="98"/>
      <c r="BU168" s="98"/>
      <c r="BV168" s="98"/>
      <c r="BW168" s="98"/>
      <c r="BX168" s="98"/>
      <c r="BY168" s="98"/>
      <c r="BZ168" s="98"/>
      <c r="CA168" s="98"/>
      <c r="CB168" s="98"/>
      <c r="CC168" s="98"/>
      <c r="CD168" s="98"/>
      <c r="CE168" s="98"/>
      <c r="CF168" s="98"/>
      <c r="CG168" s="98"/>
      <c r="CH168" s="98"/>
      <c r="CI168" s="98"/>
      <c r="CJ168" s="98"/>
      <c r="CK168" s="98"/>
      <c r="CL168" s="98"/>
      <c r="CM168" s="98"/>
      <c r="CN168" s="98"/>
      <c r="CO168" s="98"/>
      <c r="CP168" s="98"/>
      <c r="CQ168" s="98"/>
      <c r="CR168" s="98"/>
      <c r="CS168" s="98"/>
      <c r="CT168" s="98"/>
      <c r="CU168" s="98"/>
      <c r="CV168" s="98"/>
      <c r="CW168" s="98"/>
      <c r="CX168" s="98"/>
      <c r="CY168" s="98"/>
      <c r="CZ168" s="98"/>
      <c r="DA168" s="98"/>
      <c r="DB168" s="98"/>
      <c r="DC168" s="98"/>
      <c r="DD168" s="98"/>
      <c r="DE168" s="98"/>
      <c r="DF168" s="98"/>
      <c r="DG168" s="98"/>
      <c r="DH168" s="98"/>
      <c r="DI168" s="98"/>
      <c r="DJ168" s="98"/>
      <c r="DK168" s="98"/>
      <c r="DL168" s="98"/>
      <c r="DM168" s="98"/>
      <c r="DN168" s="98"/>
      <c r="DO168" s="98"/>
      <c r="DP168" s="98"/>
      <c r="DQ168" s="98"/>
      <c r="DR168" s="98"/>
      <c r="DS168" s="98"/>
      <c r="DT168" s="98"/>
      <c r="DU168" s="98"/>
      <c r="DV168" s="98"/>
      <c r="DW168" s="98"/>
      <c r="DX168" s="98"/>
      <c r="DY168" s="98"/>
      <c r="DZ168" s="98"/>
      <c r="EA168" s="98"/>
      <c r="EB168" s="98"/>
      <c r="EC168" s="98"/>
      <c r="ED168" s="98"/>
      <c r="EE168" s="98"/>
      <c r="EF168" s="98"/>
      <c r="EG168" s="98"/>
      <c r="EH168" s="98"/>
      <c r="EI168" s="98"/>
      <c r="EJ168" s="98"/>
      <c r="EK168" s="98"/>
      <c r="EL168" s="98"/>
      <c r="EM168" s="98"/>
      <c r="EN168" s="98"/>
      <c r="EO168" s="98"/>
      <c r="EP168" s="98"/>
      <c r="EQ168" s="98"/>
      <c r="ER168" s="98"/>
      <c r="ES168" s="98"/>
      <c r="ET168" s="98"/>
      <c r="EU168" s="98"/>
      <c r="EV168" s="98"/>
      <c r="EW168" s="98"/>
      <c r="EX168" s="98"/>
      <c r="EY168" s="98"/>
      <c r="EZ168" s="98"/>
      <c r="FA168" s="98"/>
      <c r="FB168" s="98"/>
      <c r="FC168" s="98"/>
      <c r="FD168" s="98"/>
      <c r="FE168" s="98"/>
      <c r="FF168" s="98"/>
      <c r="FG168" s="98"/>
      <c r="FH168" s="98"/>
      <c r="FI168" s="98"/>
      <c r="FJ168" s="98"/>
      <c r="FK168" s="98"/>
      <c r="FL168" s="98"/>
      <c r="FM168" s="98"/>
      <c r="FN168" s="98"/>
      <c r="FO168" s="98"/>
      <c r="FP168" s="98"/>
      <c r="FQ168" s="98"/>
      <c r="FR168" s="98"/>
      <c r="FS168" s="98"/>
      <c r="FT168" s="98"/>
      <c r="FU168" s="98"/>
      <c r="FV168" s="98"/>
      <c r="FW168" s="98"/>
      <c r="FX168" s="98"/>
      <c r="FY168" s="98"/>
      <c r="FZ168" s="98"/>
      <c r="GA168" s="98"/>
      <c r="GB168" s="98"/>
      <c r="GC168" s="98"/>
      <c r="GD168" s="98"/>
      <c r="GE168" s="98"/>
      <c r="GF168" s="98"/>
      <c r="GG168" s="98"/>
      <c r="GH168" s="98"/>
      <c r="GI168" s="98"/>
      <c r="GJ168" s="98"/>
      <c r="GK168" s="98"/>
      <c r="GL168" s="98"/>
      <c r="GM168" s="98"/>
      <c r="GN168" s="98"/>
      <c r="GO168" s="98"/>
      <c r="GP168" s="98"/>
      <c r="GQ168" s="98"/>
      <c r="GR168" s="98"/>
      <c r="GS168" s="98"/>
      <c r="GT168" s="98"/>
      <c r="GU168" s="98"/>
      <c r="GV168" s="98"/>
      <c r="GW168" s="98"/>
      <c r="GX168" s="98"/>
      <c r="GY168" s="98"/>
      <c r="GZ168" s="98"/>
      <c r="HA168" s="98"/>
      <c r="HB168" s="98"/>
      <c r="HC168" s="98"/>
      <c r="HD168" s="98"/>
      <c r="HE168" s="98"/>
      <c r="HF168" s="98"/>
      <c r="HG168" s="98"/>
      <c r="HH168" s="98"/>
      <c r="HI168" s="98"/>
      <c r="HJ168" s="98"/>
      <c r="HK168" s="98"/>
      <c r="HL168" s="98"/>
      <c r="HM168" s="98"/>
      <c r="HN168" s="98"/>
      <c r="HO168" s="98"/>
      <c r="HP168" s="98"/>
      <c r="HQ168" s="98"/>
      <c r="HR168" s="98"/>
      <c r="HS168" s="98"/>
      <c r="HT168" s="98"/>
      <c r="HU168" s="98"/>
      <c r="HV168" s="98"/>
      <c r="HW168" s="98"/>
      <c r="HX168" s="98"/>
      <c r="HY168" s="98"/>
      <c r="HZ168" s="98"/>
      <c r="IA168" s="98"/>
      <c r="IB168" s="98"/>
      <c r="IC168" s="98"/>
      <c r="ID168" s="98"/>
      <c r="IE168" s="98"/>
      <c r="IF168" s="98"/>
      <c r="IG168" s="98"/>
      <c r="IH168" s="98"/>
      <c r="II168" s="98"/>
      <c r="IJ168" s="98"/>
      <c r="IK168" s="98"/>
      <c r="IL168" s="98"/>
      <c r="IM168" s="98"/>
      <c r="IN168" s="98"/>
      <c r="IO168" s="98"/>
      <c r="IP168" s="98"/>
      <c r="IQ168" s="98"/>
      <c r="IR168" s="98"/>
      <c r="IS168" s="98"/>
      <c r="IT168" s="98"/>
      <c r="IU168" s="98"/>
      <c r="IV168" s="98"/>
    </row>
    <row r="169" spans="1:256" s="4" customFormat="1" ht="24" hidden="1" customHeight="1">
      <c r="A169" s="250" t="s">
        <v>282</v>
      </c>
      <c r="B169" s="21" t="s">
        <v>283</v>
      </c>
      <c r="C169" s="22"/>
      <c r="D169" s="23"/>
      <c r="E169" s="23"/>
      <c r="F169" s="24"/>
      <c r="G169" s="24"/>
      <c r="H169" s="24"/>
      <c r="I169" s="24"/>
      <c r="J169" s="24"/>
      <c r="K169" s="24"/>
      <c r="L169" s="24"/>
      <c r="M169" s="24"/>
      <c r="N169" s="22"/>
      <c r="O169" s="22"/>
      <c r="P169" s="24"/>
      <c r="Q169" s="42">
        <f t="shared" si="15"/>
        <v>376.4</v>
      </c>
      <c r="R169" s="43">
        <f t="shared" si="17"/>
        <v>0</v>
      </c>
      <c r="S169" s="44"/>
      <c r="T169" s="44"/>
      <c r="U169" s="45"/>
      <c r="V169" s="45"/>
      <c r="W169" s="45"/>
      <c r="X169" s="45"/>
      <c r="Y169" s="45"/>
      <c r="Z169" s="45"/>
      <c r="AA169" s="45"/>
      <c r="AB169" s="48">
        <f t="shared" si="16"/>
        <v>376.4</v>
      </c>
      <c r="AC169" s="48"/>
      <c r="AD169" s="48"/>
      <c r="AE169" s="48"/>
      <c r="AF169" s="48"/>
      <c r="AG169" s="48"/>
      <c r="AH169" s="44">
        <f>SUM(AH170)</f>
        <v>85.199999999999989</v>
      </c>
      <c r="AI169" s="44"/>
      <c r="AJ169" s="44"/>
      <c r="AK169" s="44">
        <f>SUM(AK170)</f>
        <v>7.2</v>
      </c>
      <c r="AL169" s="52"/>
      <c r="AM169" s="53"/>
      <c r="AN169" s="44">
        <f>SUM(AN170)</f>
        <v>7</v>
      </c>
      <c r="AO169" s="52">
        <v>232</v>
      </c>
      <c r="AP169" s="52"/>
      <c r="AQ169" s="53"/>
      <c r="AR169" s="54"/>
      <c r="AS169" s="54">
        <v>45</v>
      </c>
      <c r="AT169" s="54"/>
      <c r="AU169" s="53"/>
      <c r="AV169" s="52"/>
      <c r="AW169" s="54"/>
      <c r="AX169" s="54"/>
      <c r="AY169" s="53"/>
      <c r="AZ169" s="53"/>
      <c r="BA169" s="60"/>
    </row>
    <row r="170" spans="1:256" s="4" customFormat="1" ht="24" hidden="1" customHeight="1">
      <c r="A170" s="250"/>
      <c r="B170" s="31" t="s">
        <v>428</v>
      </c>
      <c r="C170" s="22"/>
      <c r="D170" s="23"/>
      <c r="E170" s="23"/>
      <c r="F170" s="24"/>
      <c r="G170" s="24"/>
      <c r="H170" s="24"/>
      <c r="I170" s="24"/>
      <c r="J170" s="24"/>
      <c r="K170" s="24"/>
      <c r="L170" s="24"/>
      <c r="M170" s="24"/>
      <c r="N170" s="22"/>
      <c r="O170" s="22"/>
      <c r="P170" s="24"/>
      <c r="Q170" s="42">
        <f t="shared" si="15"/>
        <v>99.399999999999991</v>
      </c>
      <c r="R170" s="43">
        <f t="shared" si="17"/>
        <v>0</v>
      </c>
      <c r="S170" s="44"/>
      <c r="T170" s="44"/>
      <c r="U170" s="45"/>
      <c r="V170" s="45"/>
      <c r="W170" s="45"/>
      <c r="X170" s="45"/>
      <c r="Y170" s="45"/>
      <c r="Z170" s="45"/>
      <c r="AA170" s="45"/>
      <c r="AB170" s="48">
        <f t="shared" si="16"/>
        <v>99.399999999999991</v>
      </c>
      <c r="AC170" s="48"/>
      <c r="AD170" s="48"/>
      <c r="AE170" s="48"/>
      <c r="AF170" s="48"/>
      <c r="AG170" s="48"/>
      <c r="AH170" s="44">
        <v>85.199999999999989</v>
      </c>
      <c r="AI170" s="44"/>
      <c r="AJ170" s="44"/>
      <c r="AK170" s="44">
        <v>7.2</v>
      </c>
      <c r="AL170" s="52"/>
      <c r="AM170" s="53"/>
      <c r="AN170" s="52">
        <v>7</v>
      </c>
      <c r="AO170" s="54"/>
      <c r="AP170" s="52"/>
      <c r="AQ170" s="53"/>
      <c r="AR170" s="54"/>
      <c r="AS170" s="54"/>
      <c r="AT170" s="54"/>
      <c r="AU170" s="53"/>
      <c r="AV170" s="52"/>
      <c r="AW170" s="54"/>
      <c r="AX170" s="54"/>
      <c r="AY170" s="53"/>
      <c r="AZ170" s="53"/>
      <c r="BA170" s="60"/>
    </row>
    <row r="171" spans="1:256" s="4" customFormat="1" ht="24" hidden="1" customHeight="1">
      <c r="A171" s="250" t="s">
        <v>298</v>
      </c>
      <c r="B171" s="26" t="s">
        <v>429</v>
      </c>
      <c r="C171" s="22"/>
      <c r="D171" s="23"/>
      <c r="E171" s="23"/>
      <c r="F171" s="24"/>
      <c r="G171" s="24"/>
      <c r="H171" s="24"/>
      <c r="I171" s="24"/>
      <c r="J171" s="24"/>
      <c r="K171" s="24"/>
      <c r="L171" s="24"/>
      <c r="M171" s="24"/>
      <c r="N171" s="22"/>
      <c r="O171" s="22"/>
      <c r="P171" s="24"/>
      <c r="Q171" s="42">
        <f t="shared" si="15"/>
        <v>0</v>
      </c>
      <c r="R171" s="43">
        <f t="shared" si="17"/>
        <v>0</v>
      </c>
      <c r="S171" s="44"/>
      <c r="T171" s="44"/>
      <c r="U171" s="45"/>
      <c r="V171" s="45"/>
      <c r="W171" s="45"/>
      <c r="X171" s="45"/>
      <c r="Y171" s="45"/>
      <c r="Z171" s="45"/>
      <c r="AA171" s="45"/>
      <c r="AB171" s="48">
        <f t="shared" si="16"/>
        <v>0</v>
      </c>
      <c r="AC171" s="48"/>
      <c r="AD171" s="48"/>
      <c r="AE171" s="48"/>
      <c r="AF171" s="48"/>
      <c r="AG171" s="48"/>
      <c r="AH171" s="44"/>
      <c r="AI171" s="44"/>
      <c r="AJ171" s="44"/>
      <c r="AK171" s="44"/>
      <c r="AL171" s="52"/>
      <c r="AM171" s="53"/>
      <c r="AN171" s="52"/>
      <c r="AO171" s="54"/>
      <c r="AP171" s="52"/>
      <c r="AQ171" s="53"/>
      <c r="AR171" s="54"/>
      <c r="AS171" s="54"/>
      <c r="AT171" s="54"/>
      <c r="AU171" s="53"/>
      <c r="AV171" s="52"/>
      <c r="AW171" s="54"/>
      <c r="AX171" s="54"/>
      <c r="AY171" s="53"/>
      <c r="AZ171" s="53"/>
      <c r="BA171" s="60"/>
    </row>
    <row r="172" spans="1:256" s="4" customFormat="1" ht="24" hidden="1" customHeight="1">
      <c r="A172" s="250"/>
      <c r="B172" s="26" t="s">
        <v>430</v>
      </c>
      <c r="C172" s="22"/>
      <c r="D172" s="23"/>
      <c r="E172" s="23"/>
      <c r="F172" s="24"/>
      <c r="G172" s="24"/>
      <c r="H172" s="24"/>
      <c r="I172" s="24"/>
      <c r="J172" s="24"/>
      <c r="K172" s="24"/>
      <c r="L172" s="24"/>
      <c r="M172" s="24"/>
      <c r="N172" s="22"/>
      <c r="O172" s="22"/>
      <c r="P172" s="24"/>
      <c r="Q172" s="42">
        <f t="shared" si="15"/>
        <v>189</v>
      </c>
      <c r="R172" s="43">
        <f t="shared" si="17"/>
        <v>0</v>
      </c>
      <c r="S172" s="44"/>
      <c r="T172" s="44"/>
      <c r="U172" s="45"/>
      <c r="V172" s="45"/>
      <c r="W172" s="45"/>
      <c r="X172" s="45"/>
      <c r="Y172" s="45"/>
      <c r="Z172" s="45"/>
      <c r="AA172" s="45"/>
      <c r="AB172" s="48">
        <f t="shared" si="16"/>
        <v>189</v>
      </c>
      <c r="AC172" s="48"/>
      <c r="AD172" s="48"/>
      <c r="AE172" s="48"/>
      <c r="AF172" s="48"/>
      <c r="AG172" s="48"/>
      <c r="AH172" s="44"/>
      <c r="AI172" s="44"/>
      <c r="AJ172" s="44"/>
      <c r="AK172" s="44"/>
      <c r="AL172" s="52"/>
      <c r="AM172" s="53"/>
      <c r="AN172" s="52"/>
      <c r="AO172" s="54"/>
      <c r="AP172" s="52"/>
      <c r="AQ172" s="53"/>
      <c r="AR172" s="54"/>
      <c r="AS172" s="54"/>
      <c r="AT172" s="54"/>
      <c r="AU172" s="44">
        <v>189</v>
      </c>
      <c r="AV172" s="52"/>
      <c r="AW172" s="54"/>
      <c r="AX172" s="54"/>
      <c r="AY172" s="53"/>
      <c r="AZ172" s="53"/>
      <c r="BA172" s="60"/>
    </row>
    <row r="173" spans="1:256" s="88" customFormat="1" ht="20.100000000000001" customHeight="1">
      <c r="A173" s="247" t="s">
        <v>431</v>
      </c>
      <c r="B173" s="248"/>
      <c r="C173" s="17"/>
      <c r="D173" s="18"/>
      <c r="E173" s="18"/>
      <c r="F173" s="19"/>
      <c r="G173" s="19"/>
      <c r="H173" s="19"/>
      <c r="I173" s="19"/>
      <c r="J173" s="19"/>
      <c r="K173" s="19"/>
      <c r="L173" s="19"/>
      <c r="M173" s="19"/>
      <c r="N173" s="17"/>
      <c r="O173" s="17"/>
      <c r="P173" s="34"/>
      <c r="Q173" s="43">
        <f t="shared" si="15"/>
        <v>824377.31570000004</v>
      </c>
      <c r="R173" s="43">
        <f t="shared" si="17"/>
        <v>791200</v>
      </c>
      <c r="S173" s="40"/>
      <c r="T173" s="43"/>
      <c r="U173" s="43">
        <v>791200</v>
      </c>
      <c r="V173" s="43"/>
      <c r="W173" s="43"/>
      <c r="X173" s="43"/>
      <c r="Y173" s="43"/>
      <c r="Z173" s="43"/>
      <c r="AA173" s="43"/>
      <c r="AB173" s="43">
        <f>AC173+AD173+AE173+AF173</f>
        <v>33177.315700000006</v>
      </c>
      <c r="AC173" s="43">
        <f>SUBTOTAL(9,AH173,AI173,AJ173,AK173,AU173,AV173,AW173,AX173,AY173,AZ173,AT173)</f>
        <v>28767.655700000007</v>
      </c>
      <c r="AD173" s="43"/>
      <c r="AE173" s="43">
        <f>SUBTOTAL(9,AR173,AQ173,AP173,AO173,AN173,AM173)</f>
        <v>3939.66</v>
      </c>
      <c r="AF173" s="93">
        <f>SUBTOTAL(9,AS173)</f>
        <v>470</v>
      </c>
      <c r="AG173" s="95"/>
      <c r="AH173" s="41">
        <f>SUM(AH174:AH191)</f>
        <v>1289.5999999999999</v>
      </c>
      <c r="AI173" s="41"/>
      <c r="AJ173" s="41">
        <f>SUM(AJ174:AJ191)</f>
        <v>2629</v>
      </c>
      <c r="AK173" s="41">
        <f>SUM(AK174:AK191)</f>
        <v>12669.055700000008</v>
      </c>
      <c r="AL173" s="55"/>
      <c r="AM173" s="51"/>
      <c r="AN173" s="41">
        <f>SUM(AN174:AN191)</f>
        <v>1065</v>
      </c>
      <c r="AO173" s="51"/>
      <c r="AP173" s="41">
        <f>SUM(AP174:AP191)</f>
        <v>295</v>
      </c>
      <c r="AQ173" s="51"/>
      <c r="AR173" s="51">
        <v>2579.66</v>
      </c>
      <c r="AS173" s="51">
        <v>470</v>
      </c>
      <c r="AT173" s="41">
        <f>SUM(AT174:AT191)</f>
        <v>12000</v>
      </c>
      <c r="AU173" s="51"/>
      <c r="AV173" s="55"/>
      <c r="AW173" s="51"/>
      <c r="AX173" s="41">
        <f>SUM(AX174:AX191)</f>
        <v>180</v>
      </c>
      <c r="AY173" s="51"/>
      <c r="AZ173" s="51"/>
      <c r="BA173" s="97"/>
      <c r="BB173" s="98"/>
      <c r="BC173" s="98"/>
      <c r="BD173" s="98"/>
      <c r="BE173" s="98"/>
      <c r="BF173" s="98"/>
      <c r="BG173" s="98"/>
      <c r="BH173" s="98"/>
      <c r="BI173" s="98"/>
      <c r="BJ173" s="98"/>
      <c r="BK173" s="98"/>
      <c r="BL173" s="98"/>
      <c r="BM173" s="98"/>
      <c r="BN173" s="98"/>
      <c r="BO173" s="98"/>
      <c r="BP173" s="98"/>
      <c r="BQ173" s="98"/>
      <c r="BR173" s="98"/>
      <c r="BS173" s="98"/>
      <c r="BT173" s="98"/>
      <c r="BU173" s="98"/>
      <c r="BV173" s="98"/>
      <c r="BW173" s="98"/>
      <c r="BX173" s="98"/>
      <c r="BY173" s="98"/>
      <c r="BZ173" s="98"/>
      <c r="CA173" s="98"/>
      <c r="CB173" s="98"/>
      <c r="CC173" s="98"/>
      <c r="CD173" s="98"/>
      <c r="CE173" s="98"/>
      <c r="CF173" s="98"/>
      <c r="CG173" s="98"/>
      <c r="CH173" s="98"/>
      <c r="CI173" s="98"/>
      <c r="CJ173" s="98"/>
      <c r="CK173" s="98"/>
      <c r="CL173" s="98"/>
      <c r="CM173" s="98"/>
      <c r="CN173" s="98"/>
      <c r="CO173" s="98"/>
      <c r="CP173" s="98"/>
      <c r="CQ173" s="98"/>
      <c r="CR173" s="98"/>
      <c r="CS173" s="98"/>
      <c r="CT173" s="98"/>
      <c r="CU173" s="98"/>
      <c r="CV173" s="98"/>
      <c r="CW173" s="98"/>
      <c r="CX173" s="98"/>
      <c r="CY173" s="98"/>
      <c r="CZ173" s="98"/>
      <c r="DA173" s="98"/>
      <c r="DB173" s="98"/>
      <c r="DC173" s="98"/>
      <c r="DD173" s="98"/>
      <c r="DE173" s="98"/>
      <c r="DF173" s="98"/>
      <c r="DG173" s="98"/>
      <c r="DH173" s="98"/>
      <c r="DI173" s="98"/>
      <c r="DJ173" s="98"/>
      <c r="DK173" s="98"/>
      <c r="DL173" s="98"/>
      <c r="DM173" s="98"/>
      <c r="DN173" s="98"/>
      <c r="DO173" s="98"/>
      <c r="DP173" s="98"/>
      <c r="DQ173" s="98"/>
      <c r="DR173" s="98"/>
      <c r="DS173" s="98"/>
      <c r="DT173" s="98"/>
      <c r="DU173" s="98"/>
      <c r="DV173" s="98"/>
      <c r="DW173" s="98"/>
      <c r="DX173" s="98"/>
      <c r="DY173" s="98"/>
      <c r="DZ173" s="98"/>
      <c r="EA173" s="98"/>
      <c r="EB173" s="98"/>
      <c r="EC173" s="98"/>
      <c r="ED173" s="98"/>
      <c r="EE173" s="98"/>
      <c r="EF173" s="98"/>
      <c r="EG173" s="98"/>
      <c r="EH173" s="98"/>
      <c r="EI173" s="98"/>
      <c r="EJ173" s="98"/>
      <c r="EK173" s="98"/>
      <c r="EL173" s="98"/>
      <c r="EM173" s="98"/>
      <c r="EN173" s="98"/>
      <c r="EO173" s="98"/>
      <c r="EP173" s="98"/>
      <c r="EQ173" s="98"/>
      <c r="ER173" s="98"/>
      <c r="ES173" s="98"/>
      <c r="ET173" s="98"/>
      <c r="EU173" s="98"/>
      <c r="EV173" s="98"/>
      <c r="EW173" s="98"/>
      <c r="EX173" s="98"/>
      <c r="EY173" s="98"/>
      <c r="EZ173" s="98"/>
      <c r="FA173" s="98"/>
      <c r="FB173" s="98"/>
      <c r="FC173" s="98"/>
      <c r="FD173" s="98"/>
      <c r="FE173" s="98"/>
      <c r="FF173" s="98"/>
      <c r="FG173" s="98"/>
      <c r="FH173" s="98"/>
      <c r="FI173" s="98"/>
      <c r="FJ173" s="98"/>
      <c r="FK173" s="98"/>
      <c r="FL173" s="98"/>
      <c r="FM173" s="98"/>
      <c r="FN173" s="98"/>
      <c r="FO173" s="98"/>
      <c r="FP173" s="98"/>
      <c r="FQ173" s="98"/>
      <c r="FR173" s="98"/>
      <c r="FS173" s="98"/>
      <c r="FT173" s="98"/>
      <c r="FU173" s="98"/>
      <c r="FV173" s="98"/>
      <c r="FW173" s="98"/>
      <c r="FX173" s="98"/>
      <c r="FY173" s="98"/>
      <c r="FZ173" s="98"/>
      <c r="GA173" s="98"/>
      <c r="GB173" s="98"/>
      <c r="GC173" s="98"/>
      <c r="GD173" s="98"/>
      <c r="GE173" s="98"/>
      <c r="GF173" s="98"/>
      <c r="GG173" s="98"/>
      <c r="GH173" s="98"/>
      <c r="GI173" s="98"/>
      <c r="GJ173" s="98"/>
      <c r="GK173" s="98"/>
      <c r="GL173" s="98"/>
      <c r="GM173" s="98"/>
      <c r="GN173" s="98"/>
      <c r="GO173" s="98"/>
      <c r="GP173" s="98"/>
      <c r="GQ173" s="98"/>
      <c r="GR173" s="98"/>
      <c r="GS173" s="98"/>
      <c r="GT173" s="98"/>
      <c r="GU173" s="98"/>
      <c r="GV173" s="98"/>
      <c r="GW173" s="98"/>
      <c r="GX173" s="98"/>
      <c r="GY173" s="98"/>
      <c r="GZ173" s="98"/>
      <c r="HA173" s="98"/>
      <c r="HB173" s="98"/>
      <c r="HC173" s="98"/>
      <c r="HD173" s="98"/>
      <c r="HE173" s="98"/>
      <c r="HF173" s="98"/>
      <c r="HG173" s="98"/>
      <c r="HH173" s="98"/>
      <c r="HI173" s="98"/>
      <c r="HJ173" s="98"/>
      <c r="HK173" s="98"/>
      <c r="HL173" s="98"/>
      <c r="HM173" s="98"/>
      <c r="HN173" s="98"/>
      <c r="HO173" s="98"/>
      <c r="HP173" s="98"/>
      <c r="HQ173" s="98"/>
      <c r="HR173" s="98"/>
      <c r="HS173" s="98"/>
      <c r="HT173" s="98"/>
      <c r="HU173" s="98"/>
      <c r="HV173" s="98"/>
      <c r="HW173" s="98"/>
      <c r="HX173" s="98"/>
      <c r="HY173" s="98"/>
      <c r="HZ173" s="98"/>
      <c r="IA173" s="98"/>
      <c r="IB173" s="98"/>
      <c r="IC173" s="98"/>
      <c r="ID173" s="98"/>
      <c r="IE173" s="98"/>
      <c r="IF173" s="98"/>
      <c r="IG173" s="98"/>
      <c r="IH173" s="98"/>
      <c r="II173" s="98"/>
      <c r="IJ173" s="98"/>
      <c r="IK173" s="98"/>
      <c r="IL173" s="98"/>
      <c r="IM173" s="98"/>
      <c r="IN173" s="98"/>
      <c r="IO173" s="98"/>
      <c r="IP173" s="98"/>
      <c r="IQ173" s="98"/>
      <c r="IR173" s="98"/>
      <c r="IS173" s="98"/>
      <c r="IT173" s="98"/>
      <c r="IU173" s="98"/>
      <c r="IV173" s="98"/>
    </row>
    <row r="174" spans="1:256" s="4" customFormat="1" ht="24" hidden="1" customHeight="1">
      <c r="A174" s="250" t="s">
        <v>432</v>
      </c>
      <c r="B174" s="31" t="s">
        <v>433</v>
      </c>
      <c r="C174" s="22"/>
      <c r="D174" s="23"/>
      <c r="E174" s="23"/>
      <c r="F174" s="24"/>
      <c r="G174" s="24"/>
      <c r="H174" s="24"/>
      <c r="I174" s="24"/>
      <c r="J174" s="24"/>
      <c r="K174" s="24"/>
      <c r="L174" s="24"/>
      <c r="M174" s="24"/>
      <c r="N174" s="22"/>
      <c r="O174" s="22"/>
      <c r="P174" s="24"/>
      <c r="Q174" s="42">
        <f t="shared" si="15"/>
        <v>2121</v>
      </c>
      <c r="R174" s="43">
        <f t="shared" si="17"/>
        <v>0</v>
      </c>
      <c r="S174" s="44"/>
      <c r="T174" s="44"/>
      <c r="U174" s="45"/>
      <c r="V174" s="45"/>
      <c r="W174" s="45"/>
      <c r="X174" s="45"/>
      <c r="Y174" s="45"/>
      <c r="Z174" s="45"/>
      <c r="AA174" s="45"/>
      <c r="AB174" s="48">
        <f t="shared" si="16"/>
        <v>2121</v>
      </c>
      <c r="AC174" s="48"/>
      <c r="AD174" s="48"/>
      <c r="AE174" s="48"/>
      <c r="AF174" s="48"/>
      <c r="AG174" s="48"/>
      <c r="AH174" s="44"/>
      <c r="AI174" s="44"/>
      <c r="AJ174" s="44"/>
      <c r="AK174" s="44">
        <v>1344</v>
      </c>
      <c r="AL174" s="52"/>
      <c r="AM174" s="53"/>
      <c r="AN174" s="52">
        <v>777</v>
      </c>
      <c r="AO174" s="54"/>
      <c r="AP174" s="52"/>
      <c r="AQ174" s="53"/>
      <c r="AR174" s="54"/>
      <c r="AS174" s="54"/>
      <c r="AT174" s="54"/>
      <c r="AU174" s="53"/>
      <c r="AV174" s="52"/>
      <c r="AW174" s="54"/>
      <c r="AX174" s="54"/>
      <c r="AY174" s="53"/>
      <c r="AZ174" s="53"/>
      <c r="BA174" s="60"/>
    </row>
    <row r="175" spans="1:256" s="4" customFormat="1" ht="24" hidden="1" customHeight="1">
      <c r="A175" s="250"/>
      <c r="B175" s="31" t="s">
        <v>434</v>
      </c>
      <c r="C175" s="22"/>
      <c r="D175" s="23"/>
      <c r="E175" s="23"/>
      <c r="F175" s="24"/>
      <c r="G175" s="24"/>
      <c r="H175" s="24"/>
      <c r="I175" s="24"/>
      <c r="J175" s="24"/>
      <c r="K175" s="24"/>
      <c r="L175" s="24"/>
      <c r="M175" s="24"/>
      <c r="N175" s="22"/>
      <c r="O175" s="22"/>
      <c r="P175" s="24"/>
      <c r="Q175" s="42">
        <f t="shared" si="15"/>
        <v>777.9000000000002</v>
      </c>
      <c r="R175" s="43">
        <f t="shared" si="17"/>
        <v>0</v>
      </c>
      <c r="S175" s="44"/>
      <c r="T175" s="44"/>
      <c r="U175" s="45"/>
      <c r="V175" s="45"/>
      <c r="W175" s="45"/>
      <c r="X175" s="45"/>
      <c r="Y175" s="45"/>
      <c r="Z175" s="45"/>
      <c r="AA175" s="45"/>
      <c r="AB175" s="48">
        <f t="shared" si="16"/>
        <v>777.9000000000002</v>
      </c>
      <c r="AC175" s="48"/>
      <c r="AD175" s="48"/>
      <c r="AE175" s="48"/>
      <c r="AF175" s="48"/>
      <c r="AG175" s="48"/>
      <c r="AH175" s="44"/>
      <c r="AI175" s="44"/>
      <c r="AJ175" s="44"/>
      <c r="AK175" s="44">
        <v>746.9000000000002</v>
      </c>
      <c r="AL175" s="52"/>
      <c r="AM175" s="53"/>
      <c r="AN175" s="52">
        <v>31</v>
      </c>
      <c r="AO175" s="54"/>
      <c r="AP175" s="52"/>
      <c r="AQ175" s="53"/>
      <c r="AR175" s="54"/>
      <c r="AS175" s="54"/>
      <c r="AT175" s="54"/>
      <c r="AU175" s="53"/>
      <c r="AV175" s="52"/>
      <c r="AW175" s="54"/>
      <c r="AX175" s="54"/>
      <c r="AY175" s="53"/>
      <c r="AZ175" s="53"/>
      <c r="BA175" s="60"/>
    </row>
    <row r="176" spans="1:256" s="4" customFormat="1" ht="24" hidden="1" customHeight="1">
      <c r="A176" s="250"/>
      <c r="B176" s="31" t="s">
        <v>435</v>
      </c>
      <c r="C176" s="22"/>
      <c r="D176" s="23"/>
      <c r="E176" s="23"/>
      <c r="F176" s="24"/>
      <c r="G176" s="24"/>
      <c r="H176" s="24"/>
      <c r="I176" s="24"/>
      <c r="J176" s="24"/>
      <c r="K176" s="24"/>
      <c r="L176" s="24"/>
      <c r="M176" s="24"/>
      <c r="N176" s="22"/>
      <c r="O176" s="22"/>
      <c r="P176" s="24"/>
      <c r="Q176" s="42">
        <f t="shared" si="15"/>
        <v>46.8</v>
      </c>
      <c r="R176" s="43">
        <f t="shared" si="17"/>
        <v>0</v>
      </c>
      <c r="S176" s="44"/>
      <c r="T176" s="44"/>
      <c r="U176" s="45"/>
      <c r="V176" s="45"/>
      <c r="W176" s="45"/>
      <c r="X176" s="45"/>
      <c r="Y176" s="45"/>
      <c r="Z176" s="45"/>
      <c r="AA176" s="45"/>
      <c r="AB176" s="48">
        <f t="shared" si="16"/>
        <v>46.8</v>
      </c>
      <c r="AC176" s="48"/>
      <c r="AD176" s="48"/>
      <c r="AE176" s="48"/>
      <c r="AF176" s="48"/>
      <c r="AG176" s="48"/>
      <c r="AH176" s="44">
        <v>46.8</v>
      </c>
      <c r="AI176" s="44"/>
      <c r="AJ176" s="44"/>
      <c r="AK176" s="44"/>
      <c r="AL176" s="52"/>
      <c r="AM176" s="53"/>
      <c r="AN176" s="52"/>
      <c r="AO176" s="54"/>
      <c r="AP176" s="52"/>
      <c r="AQ176" s="53"/>
      <c r="AR176" s="54"/>
      <c r="AS176" s="54"/>
      <c r="AT176" s="54"/>
      <c r="AU176" s="53"/>
      <c r="AV176" s="52"/>
      <c r="AW176" s="54"/>
      <c r="AX176" s="54"/>
      <c r="AY176" s="53"/>
      <c r="AZ176" s="53"/>
      <c r="BA176" s="60"/>
    </row>
    <row r="177" spans="1:256" s="4" customFormat="1" ht="24" hidden="1" customHeight="1">
      <c r="A177" s="250"/>
      <c r="B177" s="31" t="s">
        <v>436</v>
      </c>
      <c r="C177" s="22"/>
      <c r="D177" s="23"/>
      <c r="E177" s="23"/>
      <c r="F177" s="24"/>
      <c r="G177" s="24"/>
      <c r="H177" s="24"/>
      <c r="I177" s="24"/>
      <c r="J177" s="24"/>
      <c r="K177" s="24"/>
      <c r="L177" s="24"/>
      <c r="M177" s="24"/>
      <c r="N177" s="22"/>
      <c r="O177" s="22"/>
      <c r="P177" s="24"/>
      <c r="Q177" s="42">
        <f t="shared" si="15"/>
        <v>1445.884</v>
      </c>
      <c r="R177" s="43">
        <f t="shared" si="17"/>
        <v>0</v>
      </c>
      <c r="S177" s="44"/>
      <c r="T177" s="44"/>
      <c r="U177" s="45"/>
      <c r="V177" s="45"/>
      <c r="W177" s="45"/>
      <c r="X177" s="45"/>
      <c r="Y177" s="45"/>
      <c r="Z177" s="45"/>
      <c r="AA177" s="45"/>
      <c r="AB177" s="48">
        <f t="shared" si="16"/>
        <v>1445.884</v>
      </c>
      <c r="AC177" s="48"/>
      <c r="AD177" s="48"/>
      <c r="AE177" s="48"/>
      <c r="AF177" s="48"/>
      <c r="AG177" s="48"/>
      <c r="AH177" s="44">
        <v>123.5</v>
      </c>
      <c r="AI177" s="44"/>
      <c r="AJ177" s="44"/>
      <c r="AK177" s="44">
        <v>1322.384</v>
      </c>
      <c r="AL177" s="52"/>
      <c r="AM177" s="53"/>
      <c r="AN177" s="52"/>
      <c r="AO177" s="54"/>
      <c r="AP177" s="52"/>
      <c r="AQ177" s="53"/>
      <c r="AR177" s="54"/>
      <c r="AS177" s="54"/>
      <c r="AT177" s="54"/>
      <c r="AU177" s="53"/>
      <c r="AV177" s="52"/>
      <c r="AW177" s="54"/>
      <c r="AX177" s="54"/>
      <c r="AY177" s="53"/>
      <c r="AZ177" s="53"/>
      <c r="BA177" s="60"/>
    </row>
    <row r="178" spans="1:256" s="4" customFormat="1" ht="24" hidden="1" customHeight="1">
      <c r="A178" s="250"/>
      <c r="B178" s="31" t="s">
        <v>437</v>
      </c>
      <c r="C178" s="22"/>
      <c r="D178" s="23"/>
      <c r="E178" s="23"/>
      <c r="F178" s="24"/>
      <c r="G178" s="24"/>
      <c r="H178" s="24"/>
      <c r="I178" s="24"/>
      <c r="J178" s="24"/>
      <c r="K178" s="24"/>
      <c r="L178" s="24"/>
      <c r="M178" s="24"/>
      <c r="N178" s="22"/>
      <c r="O178" s="22"/>
      <c r="P178" s="24"/>
      <c r="Q178" s="42">
        <f t="shared" si="15"/>
        <v>1063.3</v>
      </c>
      <c r="R178" s="43">
        <f t="shared" si="17"/>
        <v>0</v>
      </c>
      <c r="S178" s="44"/>
      <c r="T178" s="44"/>
      <c r="U178" s="45"/>
      <c r="V178" s="45"/>
      <c r="W178" s="45"/>
      <c r="X178" s="45"/>
      <c r="Y178" s="45"/>
      <c r="Z178" s="45"/>
      <c r="AA178" s="45"/>
      <c r="AB178" s="48">
        <f t="shared" si="16"/>
        <v>1063.3</v>
      </c>
      <c r="AC178" s="48"/>
      <c r="AD178" s="48"/>
      <c r="AE178" s="48"/>
      <c r="AF178" s="48"/>
      <c r="AG178" s="48"/>
      <c r="AH178" s="44">
        <v>6.5</v>
      </c>
      <c r="AI178" s="44"/>
      <c r="AJ178" s="44"/>
      <c r="AK178" s="44">
        <v>1024.8</v>
      </c>
      <c r="AL178" s="52"/>
      <c r="AM178" s="53"/>
      <c r="AN178" s="52">
        <v>32</v>
      </c>
      <c r="AO178" s="54"/>
      <c r="AP178" s="52"/>
      <c r="AQ178" s="53"/>
      <c r="AR178" s="54"/>
      <c r="AS178" s="54"/>
      <c r="AT178" s="54"/>
      <c r="AU178" s="53"/>
      <c r="AV178" s="52"/>
      <c r="AW178" s="54"/>
      <c r="AX178" s="54"/>
      <c r="AY178" s="53"/>
      <c r="AZ178" s="53"/>
      <c r="BA178" s="60"/>
    </row>
    <row r="179" spans="1:256" s="4" customFormat="1" ht="24" hidden="1" customHeight="1">
      <c r="A179" s="250"/>
      <c r="B179" s="31" t="s">
        <v>438</v>
      </c>
      <c r="C179" s="22"/>
      <c r="D179" s="23"/>
      <c r="E179" s="23"/>
      <c r="F179" s="24"/>
      <c r="G179" s="24"/>
      <c r="H179" s="24"/>
      <c r="I179" s="24"/>
      <c r="J179" s="24"/>
      <c r="K179" s="24"/>
      <c r="L179" s="24"/>
      <c r="M179" s="24"/>
      <c r="N179" s="22"/>
      <c r="O179" s="22"/>
      <c r="P179" s="24"/>
      <c r="Q179" s="42">
        <f t="shared" si="15"/>
        <v>1469.0000000000041</v>
      </c>
      <c r="R179" s="43">
        <f t="shared" si="17"/>
        <v>0</v>
      </c>
      <c r="S179" s="44"/>
      <c r="T179" s="44"/>
      <c r="U179" s="45"/>
      <c r="V179" s="45"/>
      <c r="W179" s="45"/>
      <c r="X179" s="45"/>
      <c r="Y179" s="45"/>
      <c r="Z179" s="45"/>
      <c r="AA179" s="45"/>
      <c r="AB179" s="48">
        <f t="shared" si="16"/>
        <v>1469.0000000000041</v>
      </c>
      <c r="AC179" s="48"/>
      <c r="AD179" s="48"/>
      <c r="AE179" s="48"/>
      <c r="AF179" s="48"/>
      <c r="AG179" s="48"/>
      <c r="AH179" s="44"/>
      <c r="AI179" s="44"/>
      <c r="AJ179" s="44"/>
      <c r="AK179" s="44">
        <v>1267.0000000000041</v>
      </c>
      <c r="AL179" s="52"/>
      <c r="AM179" s="53"/>
      <c r="AN179" s="52">
        <v>202</v>
      </c>
      <c r="AO179" s="54"/>
      <c r="AP179" s="52"/>
      <c r="AQ179" s="53"/>
      <c r="AR179" s="54"/>
      <c r="AS179" s="54"/>
      <c r="AT179" s="54"/>
      <c r="AU179" s="53"/>
      <c r="AV179" s="52"/>
      <c r="AW179" s="54"/>
      <c r="AX179" s="54"/>
      <c r="AY179" s="53"/>
      <c r="AZ179" s="53"/>
      <c r="BA179" s="60"/>
    </row>
    <row r="180" spans="1:256" s="4" customFormat="1" ht="24" hidden="1" customHeight="1">
      <c r="A180" s="250"/>
      <c r="B180" s="31" t="s">
        <v>439</v>
      </c>
      <c r="C180" s="22"/>
      <c r="D180" s="23"/>
      <c r="E180" s="23"/>
      <c r="F180" s="24"/>
      <c r="G180" s="24"/>
      <c r="H180" s="24"/>
      <c r="I180" s="24"/>
      <c r="J180" s="24"/>
      <c r="K180" s="24"/>
      <c r="L180" s="24"/>
      <c r="M180" s="24"/>
      <c r="N180" s="22"/>
      <c r="O180" s="22"/>
      <c r="P180" s="24"/>
      <c r="Q180" s="42">
        <f t="shared" si="15"/>
        <v>62.3</v>
      </c>
      <c r="R180" s="43">
        <f t="shared" si="17"/>
        <v>0</v>
      </c>
      <c r="S180" s="44"/>
      <c r="T180" s="44"/>
      <c r="U180" s="45"/>
      <c r="V180" s="45"/>
      <c r="W180" s="45"/>
      <c r="X180" s="45"/>
      <c r="Y180" s="45"/>
      <c r="Z180" s="45"/>
      <c r="AA180" s="45"/>
      <c r="AB180" s="48">
        <f t="shared" si="16"/>
        <v>62.3</v>
      </c>
      <c r="AC180" s="48"/>
      <c r="AD180" s="48"/>
      <c r="AE180" s="48"/>
      <c r="AF180" s="48"/>
      <c r="AG180" s="48"/>
      <c r="AH180" s="44"/>
      <c r="AI180" s="44"/>
      <c r="AJ180" s="44"/>
      <c r="AK180" s="44">
        <v>62.3</v>
      </c>
      <c r="AL180" s="52"/>
      <c r="AM180" s="53"/>
      <c r="AN180" s="52"/>
      <c r="AO180" s="54"/>
      <c r="AP180" s="52"/>
      <c r="AQ180" s="53"/>
      <c r="AR180" s="54"/>
      <c r="AS180" s="54"/>
      <c r="AT180" s="54"/>
      <c r="AU180" s="53"/>
      <c r="AV180" s="52"/>
      <c r="AW180" s="54"/>
      <c r="AX180" s="54"/>
      <c r="AY180" s="53"/>
      <c r="AZ180" s="53"/>
      <c r="BA180" s="60"/>
    </row>
    <row r="181" spans="1:256" s="4" customFormat="1" ht="24" hidden="1" customHeight="1">
      <c r="A181" s="250"/>
      <c r="B181" s="31" t="s">
        <v>440</v>
      </c>
      <c r="C181" s="22"/>
      <c r="D181" s="23"/>
      <c r="E181" s="23"/>
      <c r="F181" s="24"/>
      <c r="G181" s="24"/>
      <c r="H181" s="24"/>
      <c r="I181" s="24"/>
      <c r="J181" s="24"/>
      <c r="K181" s="24"/>
      <c r="L181" s="24"/>
      <c r="M181" s="24"/>
      <c r="N181" s="22"/>
      <c r="O181" s="22"/>
      <c r="P181" s="24"/>
      <c r="Q181" s="42">
        <f t="shared" si="15"/>
        <v>1926.2000000000003</v>
      </c>
      <c r="R181" s="43">
        <f t="shared" si="17"/>
        <v>0</v>
      </c>
      <c r="S181" s="44"/>
      <c r="T181" s="44"/>
      <c r="U181" s="45"/>
      <c r="V181" s="45"/>
      <c r="W181" s="45"/>
      <c r="X181" s="45"/>
      <c r="Y181" s="45"/>
      <c r="Z181" s="45"/>
      <c r="AA181" s="45"/>
      <c r="AB181" s="48">
        <f t="shared" si="16"/>
        <v>1926.2000000000003</v>
      </c>
      <c r="AC181" s="48"/>
      <c r="AD181" s="48"/>
      <c r="AE181" s="48"/>
      <c r="AF181" s="48"/>
      <c r="AG181" s="48"/>
      <c r="AH181" s="44">
        <v>603.19999999999993</v>
      </c>
      <c r="AI181" s="44"/>
      <c r="AJ181" s="44"/>
      <c r="AK181" s="44">
        <v>1323.0000000000005</v>
      </c>
      <c r="AL181" s="52"/>
      <c r="AM181" s="53"/>
      <c r="AN181" s="52"/>
      <c r="AO181" s="54"/>
      <c r="AP181" s="52"/>
      <c r="AQ181" s="53"/>
      <c r="AR181" s="54"/>
      <c r="AS181" s="54"/>
      <c r="AT181" s="54"/>
      <c r="AU181" s="53"/>
      <c r="AV181" s="52"/>
      <c r="AW181" s="54"/>
      <c r="AX181" s="54"/>
      <c r="AY181" s="53"/>
      <c r="AZ181" s="53"/>
      <c r="BA181" s="60"/>
    </row>
    <row r="182" spans="1:256" s="4" customFormat="1" ht="24" hidden="1" customHeight="1">
      <c r="A182" s="250"/>
      <c r="B182" s="31" t="s">
        <v>441</v>
      </c>
      <c r="C182" s="22"/>
      <c r="D182" s="23"/>
      <c r="E182" s="23"/>
      <c r="F182" s="24"/>
      <c r="G182" s="24"/>
      <c r="H182" s="24"/>
      <c r="I182" s="24"/>
      <c r="J182" s="24"/>
      <c r="K182" s="24"/>
      <c r="L182" s="24"/>
      <c r="M182" s="24"/>
      <c r="N182" s="22"/>
      <c r="O182" s="22"/>
      <c r="P182" s="24"/>
      <c r="Q182" s="42">
        <f t="shared" si="15"/>
        <v>1103.5717000000002</v>
      </c>
      <c r="R182" s="43">
        <f t="shared" si="17"/>
        <v>0</v>
      </c>
      <c r="S182" s="44"/>
      <c r="T182" s="44"/>
      <c r="U182" s="45"/>
      <c r="V182" s="45"/>
      <c r="W182" s="45"/>
      <c r="X182" s="45"/>
      <c r="Y182" s="45"/>
      <c r="Z182" s="45"/>
      <c r="AA182" s="45"/>
      <c r="AB182" s="48">
        <f t="shared" si="16"/>
        <v>1103.5717000000002</v>
      </c>
      <c r="AC182" s="48"/>
      <c r="AD182" s="48"/>
      <c r="AE182" s="48"/>
      <c r="AF182" s="48"/>
      <c r="AG182" s="48"/>
      <c r="AH182" s="44"/>
      <c r="AI182" s="44"/>
      <c r="AJ182" s="44"/>
      <c r="AK182" s="44">
        <v>1103.5717000000002</v>
      </c>
      <c r="AL182" s="52"/>
      <c r="AM182" s="53"/>
      <c r="AN182" s="52"/>
      <c r="AO182" s="54"/>
      <c r="AP182" s="52"/>
      <c r="AQ182" s="53"/>
      <c r="AR182" s="54"/>
      <c r="AS182" s="54"/>
      <c r="AT182" s="54"/>
      <c r="AU182" s="53"/>
      <c r="AV182" s="52"/>
      <c r="AW182" s="54"/>
      <c r="AX182" s="54"/>
      <c r="AY182" s="53"/>
      <c r="AZ182" s="53"/>
      <c r="BA182" s="60"/>
    </row>
    <row r="183" spans="1:256" s="4" customFormat="1" ht="24" hidden="1" customHeight="1">
      <c r="A183" s="250"/>
      <c r="B183" s="31" t="s">
        <v>442</v>
      </c>
      <c r="C183" s="22"/>
      <c r="D183" s="23"/>
      <c r="E183" s="23"/>
      <c r="F183" s="24"/>
      <c r="G183" s="24"/>
      <c r="H183" s="24"/>
      <c r="I183" s="24"/>
      <c r="J183" s="24"/>
      <c r="K183" s="24"/>
      <c r="L183" s="24"/>
      <c r="M183" s="24"/>
      <c r="N183" s="22"/>
      <c r="O183" s="22"/>
      <c r="P183" s="24"/>
      <c r="Q183" s="42">
        <f t="shared" si="15"/>
        <v>235.2</v>
      </c>
      <c r="R183" s="43">
        <f t="shared" si="17"/>
        <v>0</v>
      </c>
      <c r="S183" s="44"/>
      <c r="T183" s="44"/>
      <c r="U183" s="45"/>
      <c r="V183" s="45"/>
      <c r="W183" s="45"/>
      <c r="X183" s="45"/>
      <c r="Y183" s="45"/>
      <c r="Z183" s="45"/>
      <c r="AA183" s="45"/>
      <c r="AB183" s="48">
        <f t="shared" si="16"/>
        <v>235.2</v>
      </c>
      <c r="AC183" s="48"/>
      <c r="AD183" s="48"/>
      <c r="AE183" s="48"/>
      <c r="AF183" s="48"/>
      <c r="AG183" s="48"/>
      <c r="AH183" s="44"/>
      <c r="AI183" s="44"/>
      <c r="AJ183" s="44"/>
      <c r="AK183" s="44">
        <v>235.2</v>
      </c>
      <c r="AL183" s="52"/>
      <c r="AM183" s="53"/>
      <c r="AN183" s="52"/>
      <c r="AO183" s="54"/>
      <c r="AP183" s="52"/>
      <c r="AQ183" s="53"/>
      <c r="AR183" s="54"/>
      <c r="AS183" s="54"/>
      <c r="AT183" s="54"/>
      <c r="AU183" s="53"/>
      <c r="AV183" s="52"/>
      <c r="AW183" s="54"/>
      <c r="AX183" s="54"/>
      <c r="AY183" s="53"/>
      <c r="AZ183" s="53"/>
      <c r="BA183" s="60"/>
    </row>
    <row r="184" spans="1:256" s="4" customFormat="1" ht="24" hidden="1" customHeight="1">
      <c r="A184" s="250"/>
      <c r="B184" s="31" t="s">
        <v>443</v>
      </c>
      <c r="C184" s="22"/>
      <c r="D184" s="23"/>
      <c r="E184" s="23"/>
      <c r="F184" s="24"/>
      <c r="G184" s="24"/>
      <c r="H184" s="24"/>
      <c r="I184" s="24"/>
      <c r="J184" s="24"/>
      <c r="K184" s="24"/>
      <c r="L184" s="24"/>
      <c r="M184" s="24"/>
      <c r="N184" s="22"/>
      <c r="O184" s="22"/>
      <c r="P184" s="24"/>
      <c r="Q184" s="42">
        <f t="shared" si="15"/>
        <v>371.09999999999997</v>
      </c>
      <c r="R184" s="43">
        <f t="shared" si="17"/>
        <v>0</v>
      </c>
      <c r="S184" s="44"/>
      <c r="T184" s="44"/>
      <c r="U184" s="45"/>
      <c r="V184" s="45"/>
      <c r="W184" s="45"/>
      <c r="X184" s="45"/>
      <c r="Y184" s="45"/>
      <c r="Z184" s="45"/>
      <c r="AA184" s="45"/>
      <c r="AB184" s="48">
        <f t="shared" si="16"/>
        <v>371.09999999999997</v>
      </c>
      <c r="AC184" s="48"/>
      <c r="AD184" s="48"/>
      <c r="AE184" s="48"/>
      <c r="AF184" s="48"/>
      <c r="AG184" s="48"/>
      <c r="AH184" s="44">
        <v>180.7</v>
      </c>
      <c r="AI184" s="44"/>
      <c r="AJ184" s="44"/>
      <c r="AK184" s="44">
        <v>190.39999999999998</v>
      </c>
      <c r="AL184" s="52"/>
      <c r="AM184" s="53"/>
      <c r="AN184" s="52"/>
      <c r="AO184" s="54"/>
      <c r="AP184" s="52"/>
      <c r="AQ184" s="53"/>
      <c r="AR184" s="54"/>
      <c r="AS184" s="54"/>
      <c r="AT184" s="54"/>
      <c r="AU184" s="53"/>
      <c r="AV184" s="52"/>
      <c r="AW184" s="54"/>
      <c r="AX184" s="54"/>
      <c r="AY184" s="53"/>
      <c r="AZ184" s="53"/>
      <c r="BA184" s="60"/>
    </row>
    <row r="185" spans="1:256" s="4" customFormat="1" ht="24" hidden="1" customHeight="1">
      <c r="A185" s="250"/>
      <c r="B185" s="31" t="s">
        <v>444</v>
      </c>
      <c r="C185" s="22"/>
      <c r="D185" s="23"/>
      <c r="E185" s="23"/>
      <c r="F185" s="24"/>
      <c r="G185" s="24"/>
      <c r="H185" s="24"/>
      <c r="I185" s="24"/>
      <c r="J185" s="24"/>
      <c r="K185" s="24"/>
      <c r="L185" s="24"/>
      <c r="M185" s="24"/>
      <c r="N185" s="22"/>
      <c r="O185" s="22"/>
      <c r="P185" s="24"/>
      <c r="Q185" s="42">
        <f t="shared" si="15"/>
        <v>128</v>
      </c>
      <c r="R185" s="43">
        <f t="shared" si="17"/>
        <v>0</v>
      </c>
      <c r="S185" s="44"/>
      <c r="T185" s="44"/>
      <c r="U185" s="45"/>
      <c r="V185" s="45"/>
      <c r="W185" s="45"/>
      <c r="X185" s="45"/>
      <c r="Y185" s="45"/>
      <c r="Z185" s="45"/>
      <c r="AA185" s="45"/>
      <c r="AB185" s="48">
        <f t="shared" si="16"/>
        <v>128</v>
      </c>
      <c r="AC185" s="48"/>
      <c r="AD185" s="48"/>
      <c r="AE185" s="48"/>
      <c r="AF185" s="48"/>
      <c r="AG185" s="48"/>
      <c r="AH185" s="44"/>
      <c r="AI185" s="44"/>
      <c r="AJ185" s="44"/>
      <c r="AK185" s="44"/>
      <c r="AL185" s="52"/>
      <c r="AM185" s="53"/>
      <c r="AN185" s="52"/>
      <c r="AO185" s="54"/>
      <c r="AP185" s="52">
        <v>128</v>
      </c>
      <c r="AQ185" s="53"/>
      <c r="AR185" s="54"/>
      <c r="AS185" s="54"/>
      <c r="AT185" s="54"/>
      <c r="AU185" s="53"/>
      <c r="AV185" s="52"/>
      <c r="AW185" s="54"/>
      <c r="AX185" s="54"/>
      <c r="AY185" s="53"/>
      <c r="AZ185" s="53"/>
      <c r="BA185" s="60"/>
    </row>
    <row r="186" spans="1:256" s="4" customFormat="1" ht="24" hidden="1" customHeight="1">
      <c r="A186" s="250"/>
      <c r="B186" s="31" t="s">
        <v>445</v>
      </c>
      <c r="C186" s="22"/>
      <c r="D186" s="23"/>
      <c r="E186" s="23"/>
      <c r="F186" s="24"/>
      <c r="G186" s="24"/>
      <c r="H186" s="24"/>
      <c r="I186" s="24"/>
      <c r="J186" s="24"/>
      <c r="K186" s="24"/>
      <c r="L186" s="24"/>
      <c r="M186" s="24"/>
      <c r="N186" s="22"/>
      <c r="O186" s="22"/>
      <c r="P186" s="24"/>
      <c r="Q186" s="42">
        <f t="shared" si="15"/>
        <v>16074.8</v>
      </c>
      <c r="R186" s="43">
        <f t="shared" si="17"/>
        <v>0</v>
      </c>
      <c r="S186" s="44"/>
      <c r="T186" s="44"/>
      <c r="U186" s="45"/>
      <c r="V186" s="45"/>
      <c r="W186" s="45"/>
      <c r="X186" s="45"/>
      <c r="Y186" s="45"/>
      <c r="Z186" s="45"/>
      <c r="AA186" s="45"/>
      <c r="AB186" s="48">
        <f t="shared" si="16"/>
        <v>16074.8</v>
      </c>
      <c r="AC186" s="48"/>
      <c r="AD186" s="48"/>
      <c r="AE186" s="48"/>
      <c r="AF186" s="48"/>
      <c r="AG186" s="48"/>
      <c r="AH186" s="44"/>
      <c r="AI186" s="44"/>
      <c r="AJ186" s="44">
        <v>2629</v>
      </c>
      <c r="AK186" s="44">
        <v>1262.8000000000004</v>
      </c>
      <c r="AL186" s="52"/>
      <c r="AM186" s="53"/>
      <c r="AN186" s="52">
        <v>3</v>
      </c>
      <c r="AO186" s="54"/>
      <c r="AP186" s="52"/>
      <c r="AQ186" s="53"/>
      <c r="AR186" s="54"/>
      <c r="AS186" s="54"/>
      <c r="AT186" s="44">
        <v>12000</v>
      </c>
      <c r="AU186" s="53"/>
      <c r="AV186" s="52"/>
      <c r="AW186" s="54"/>
      <c r="AX186" s="54">
        <v>180</v>
      </c>
      <c r="AY186" s="53"/>
      <c r="AZ186" s="53"/>
      <c r="BA186" s="60"/>
    </row>
    <row r="187" spans="1:256" s="4" customFormat="1" ht="24" hidden="1" customHeight="1">
      <c r="A187" s="250"/>
      <c r="B187" s="31" t="s">
        <v>446</v>
      </c>
      <c r="C187" s="22"/>
      <c r="D187" s="23"/>
      <c r="E187" s="23"/>
      <c r="F187" s="24"/>
      <c r="G187" s="24"/>
      <c r="H187" s="24"/>
      <c r="I187" s="24"/>
      <c r="J187" s="24"/>
      <c r="K187" s="24"/>
      <c r="L187" s="24"/>
      <c r="M187" s="24"/>
      <c r="N187" s="22"/>
      <c r="O187" s="22"/>
      <c r="P187" s="24"/>
      <c r="Q187" s="42">
        <f t="shared" si="15"/>
        <v>1203.3</v>
      </c>
      <c r="R187" s="43">
        <f t="shared" si="17"/>
        <v>0</v>
      </c>
      <c r="S187" s="44"/>
      <c r="T187" s="44"/>
      <c r="U187" s="45"/>
      <c r="V187" s="45"/>
      <c r="W187" s="45"/>
      <c r="X187" s="45"/>
      <c r="Y187" s="45"/>
      <c r="Z187" s="45"/>
      <c r="AA187" s="45"/>
      <c r="AB187" s="48">
        <f t="shared" si="16"/>
        <v>1203.3</v>
      </c>
      <c r="AC187" s="48"/>
      <c r="AD187" s="48"/>
      <c r="AE187" s="48"/>
      <c r="AF187" s="48"/>
      <c r="AG187" s="48"/>
      <c r="AH187" s="44"/>
      <c r="AI187" s="44"/>
      <c r="AJ187" s="44"/>
      <c r="AK187" s="44">
        <v>1203.3</v>
      </c>
      <c r="AL187" s="52"/>
      <c r="AM187" s="53"/>
      <c r="AN187" s="52"/>
      <c r="AO187" s="54"/>
      <c r="AP187" s="52"/>
      <c r="AQ187" s="53"/>
      <c r="AR187" s="54"/>
      <c r="AS187" s="54"/>
      <c r="AT187" s="54"/>
      <c r="AU187" s="53"/>
      <c r="AV187" s="52"/>
      <c r="AW187" s="54"/>
      <c r="AX187" s="54"/>
      <c r="AY187" s="53"/>
      <c r="AZ187" s="53"/>
      <c r="BA187" s="60"/>
    </row>
    <row r="188" spans="1:256" s="4" customFormat="1" ht="24" hidden="1" customHeight="1">
      <c r="A188" s="250"/>
      <c r="B188" s="31" t="s">
        <v>447</v>
      </c>
      <c r="C188" s="22"/>
      <c r="D188" s="23"/>
      <c r="E188" s="23"/>
      <c r="F188" s="24"/>
      <c r="G188" s="24"/>
      <c r="H188" s="24"/>
      <c r="I188" s="24"/>
      <c r="J188" s="24"/>
      <c r="K188" s="24"/>
      <c r="L188" s="24"/>
      <c r="M188" s="24"/>
      <c r="N188" s="22"/>
      <c r="O188" s="22"/>
      <c r="P188" s="24"/>
      <c r="Q188" s="42">
        <f t="shared" si="15"/>
        <v>0</v>
      </c>
      <c r="R188" s="43">
        <f t="shared" si="17"/>
        <v>0</v>
      </c>
      <c r="S188" s="44"/>
      <c r="T188" s="44"/>
      <c r="U188" s="45"/>
      <c r="V188" s="45"/>
      <c r="W188" s="45"/>
      <c r="X188" s="45"/>
      <c r="Y188" s="45"/>
      <c r="Z188" s="45"/>
      <c r="AA188" s="45"/>
      <c r="AB188" s="48">
        <f t="shared" si="16"/>
        <v>0</v>
      </c>
      <c r="AC188" s="48"/>
      <c r="AD188" s="48"/>
      <c r="AE188" s="48"/>
      <c r="AF188" s="48"/>
      <c r="AG188" s="48"/>
      <c r="AH188" s="44"/>
      <c r="AI188" s="44"/>
      <c r="AJ188" s="44"/>
      <c r="AK188" s="44"/>
      <c r="AL188" s="52"/>
      <c r="AM188" s="53"/>
      <c r="AN188" s="52"/>
      <c r="AO188" s="54"/>
      <c r="AP188" s="52"/>
      <c r="AQ188" s="53"/>
      <c r="AR188" s="54"/>
      <c r="AS188" s="54"/>
      <c r="AT188" s="54"/>
      <c r="AU188" s="53"/>
      <c r="AV188" s="52"/>
      <c r="AW188" s="54"/>
      <c r="AX188" s="54"/>
      <c r="AY188" s="53"/>
      <c r="AZ188" s="53"/>
      <c r="BA188" s="60"/>
    </row>
    <row r="189" spans="1:256" s="4" customFormat="1" ht="24" hidden="1" customHeight="1">
      <c r="A189" s="250"/>
      <c r="B189" s="31" t="s">
        <v>448</v>
      </c>
      <c r="C189" s="22"/>
      <c r="D189" s="23"/>
      <c r="E189" s="23"/>
      <c r="F189" s="24"/>
      <c r="G189" s="24"/>
      <c r="H189" s="24"/>
      <c r="I189" s="24"/>
      <c r="J189" s="24"/>
      <c r="K189" s="24"/>
      <c r="L189" s="24"/>
      <c r="M189" s="24"/>
      <c r="N189" s="22"/>
      <c r="O189" s="22"/>
      <c r="P189" s="24"/>
      <c r="Q189" s="42">
        <f t="shared" si="15"/>
        <v>1469.6</v>
      </c>
      <c r="R189" s="43">
        <f t="shared" si="17"/>
        <v>0</v>
      </c>
      <c r="S189" s="44"/>
      <c r="T189" s="44"/>
      <c r="U189" s="45"/>
      <c r="V189" s="45"/>
      <c r="W189" s="45"/>
      <c r="X189" s="45"/>
      <c r="Y189" s="45"/>
      <c r="Z189" s="45"/>
      <c r="AA189" s="45"/>
      <c r="AB189" s="48">
        <f t="shared" si="16"/>
        <v>1469.6</v>
      </c>
      <c r="AC189" s="48"/>
      <c r="AD189" s="48"/>
      <c r="AE189" s="48"/>
      <c r="AF189" s="48"/>
      <c r="AG189" s="48"/>
      <c r="AH189" s="44">
        <v>328.9</v>
      </c>
      <c r="AI189" s="44"/>
      <c r="AJ189" s="44"/>
      <c r="AK189" s="44">
        <v>1120.7</v>
      </c>
      <c r="AL189" s="52"/>
      <c r="AM189" s="53"/>
      <c r="AN189" s="52">
        <v>20</v>
      </c>
      <c r="AO189" s="54"/>
      <c r="AP189" s="52"/>
      <c r="AQ189" s="53"/>
      <c r="AR189" s="54"/>
      <c r="AS189" s="54"/>
      <c r="AT189" s="54"/>
      <c r="AU189" s="53"/>
      <c r="AV189" s="52"/>
      <c r="AW189" s="54"/>
      <c r="AX189" s="54"/>
      <c r="AY189" s="53"/>
      <c r="AZ189" s="53"/>
      <c r="BA189" s="60"/>
    </row>
    <row r="190" spans="1:256" s="4" customFormat="1" ht="24" hidden="1" customHeight="1">
      <c r="A190" s="250"/>
      <c r="B190" s="31" t="s">
        <v>449</v>
      </c>
      <c r="C190" s="22"/>
      <c r="D190" s="23"/>
      <c r="E190" s="23"/>
      <c r="F190" s="24"/>
      <c r="G190" s="24"/>
      <c r="H190" s="24"/>
      <c r="I190" s="24"/>
      <c r="J190" s="24"/>
      <c r="K190" s="24"/>
      <c r="L190" s="24"/>
      <c r="M190" s="24"/>
      <c r="N190" s="22"/>
      <c r="O190" s="22"/>
      <c r="P190" s="24"/>
      <c r="Q190" s="42">
        <f t="shared" si="15"/>
        <v>587.70000000000005</v>
      </c>
      <c r="R190" s="43">
        <f t="shared" si="17"/>
        <v>0</v>
      </c>
      <c r="S190" s="44"/>
      <c r="T190" s="44"/>
      <c r="U190" s="45"/>
      <c r="V190" s="45"/>
      <c r="W190" s="45"/>
      <c r="X190" s="45"/>
      <c r="Y190" s="45"/>
      <c r="Z190" s="45"/>
      <c r="AA190" s="45"/>
      <c r="AB190" s="48">
        <f t="shared" si="16"/>
        <v>587.70000000000005</v>
      </c>
      <c r="AC190" s="48"/>
      <c r="AD190" s="48"/>
      <c r="AE190" s="48"/>
      <c r="AF190" s="48"/>
      <c r="AG190" s="48"/>
      <c r="AH190" s="44"/>
      <c r="AI190" s="44"/>
      <c r="AJ190" s="44"/>
      <c r="AK190" s="44">
        <v>462.70000000000005</v>
      </c>
      <c r="AL190" s="52"/>
      <c r="AM190" s="53"/>
      <c r="AN190" s="52"/>
      <c r="AO190" s="54"/>
      <c r="AP190" s="52">
        <v>125</v>
      </c>
      <c r="AQ190" s="53"/>
      <c r="AR190" s="54"/>
      <c r="AS190" s="54"/>
      <c r="AT190" s="54"/>
      <c r="AU190" s="53"/>
      <c r="AV190" s="52"/>
      <c r="AW190" s="54"/>
      <c r="AX190" s="54"/>
      <c r="AY190" s="53"/>
      <c r="AZ190" s="53"/>
      <c r="BA190" s="60"/>
    </row>
    <row r="191" spans="1:256" s="4" customFormat="1" ht="24" hidden="1" customHeight="1">
      <c r="A191" s="250"/>
      <c r="B191" s="31" t="s">
        <v>450</v>
      </c>
      <c r="C191" s="22"/>
      <c r="D191" s="23"/>
      <c r="E191" s="23"/>
      <c r="F191" s="24"/>
      <c r="G191" s="24"/>
      <c r="H191" s="24"/>
      <c r="I191" s="24"/>
      <c r="J191" s="24"/>
      <c r="K191" s="24"/>
      <c r="L191" s="24"/>
      <c r="M191" s="24"/>
      <c r="N191" s="22"/>
      <c r="O191" s="22"/>
      <c r="P191" s="24"/>
      <c r="Q191" s="42">
        <f t="shared" si="15"/>
        <v>42</v>
      </c>
      <c r="R191" s="43">
        <f t="shared" si="17"/>
        <v>0</v>
      </c>
      <c r="S191" s="44"/>
      <c r="T191" s="44"/>
      <c r="U191" s="45"/>
      <c r="V191" s="45"/>
      <c r="W191" s="45"/>
      <c r="X191" s="45"/>
      <c r="Y191" s="45"/>
      <c r="Z191" s="45"/>
      <c r="AA191" s="45"/>
      <c r="AB191" s="48">
        <f t="shared" si="16"/>
        <v>42</v>
      </c>
      <c r="AC191" s="48"/>
      <c r="AD191" s="48"/>
      <c r="AE191" s="48"/>
      <c r="AF191" s="48"/>
      <c r="AG191" s="48"/>
      <c r="AH191" s="44"/>
      <c r="AI191" s="44"/>
      <c r="AJ191" s="44"/>
      <c r="AK191" s="44"/>
      <c r="AL191" s="52"/>
      <c r="AM191" s="53"/>
      <c r="AN191" s="52"/>
      <c r="AO191" s="54"/>
      <c r="AP191" s="52">
        <v>42</v>
      </c>
      <c r="AQ191" s="53"/>
      <c r="AR191" s="54"/>
      <c r="AS191" s="54"/>
      <c r="AT191" s="54"/>
      <c r="AU191" s="53"/>
      <c r="AV191" s="52"/>
      <c r="AW191" s="54"/>
      <c r="AX191" s="54"/>
      <c r="AY191" s="53"/>
      <c r="AZ191" s="53"/>
      <c r="BA191" s="60"/>
    </row>
    <row r="192" spans="1:256" s="88" customFormat="1" ht="20.100000000000001" customHeight="1">
      <c r="A192" s="247" t="s">
        <v>451</v>
      </c>
      <c r="B192" s="248"/>
      <c r="C192" s="17"/>
      <c r="D192" s="18"/>
      <c r="E192" s="18"/>
      <c r="F192" s="19"/>
      <c r="G192" s="19"/>
      <c r="H192" s="19"/>
      <c r="I192" s="19"/>
      <c r="J192" s="19"/>
      <c r="K192" s="19"/>
      <c r="L192" s="19"/>
      <c r="M192" s="19"/>
      <c r="N192" s="17"/>
      <c r="O192" s="17"/>
      <c r="P192" s="34"/>
      <c r="Q192" s="43">
        <f t="shared" si="15"/>
        <v>22902.379999999997</v>
      </c>
      <c r="R192" s="43">
        <f t="shared" si="17"/>
        <v>10000</v>
      </c>
      <c r="S192" s="40"/>
      <c r="T192" s="43"/>
      <c r="U192" s="43">
        <v>10000</v>
      </c>
      <c r="V192" s="43"/>
      <c r="W192" s="43"/>
      <c r="X192" s="43"/>
      <c r="Y192" s="43"/>
      <c r="Z192" s="43"/>
      <c r="AA192" s="43"/>
      <c r="AB192" s="43">
        <f>AC192+AD192+AE192+AF192</f>
        <v>12902.38</v>
      </c>
      <c r="AC192" s="43">
        <f>SUBTOTAL(9,AH192,AI192,AJ192,AK192,AU192,AV192,AW192,AX192,AY192,AZ192,AT192)</f>
        <v>2797.5</v>
      </c>
      <c r="AD192" s="43">
        <f>SUBTOTAL(9,AL192)</f>
        <v>9023</v>
      </c>
      <c r="AE192" s="43">
        <f>SUBTOTAL(9,AR192,AQ192,AP192,AO192,AN192,AM192)</f>
        <v>631.88</v>
      </c>
      <c r="AF192" s="93">
        <f>SUBTOTAL(9,AS192)</f>
        <v>450</v>
      </c>
      <c r="AG192" s="95"/>
      <c r="AH192" s="41">
        <f>SUM(AH193:AH209)</f>
        <v>39</v>
      </c>
      <c r="AI192" s="41"/>
      <c r="AJ192" s="47"/>
      <c r="AK192" s="41">
        <v>2758.5</v>
      </c>
      <c r="AL192" s="41">
        <f>SUM(AL193:AL209)</f>
        <v>9023</v>
      </c>
      <c r="AM192" s="51"/>
      <c r="AN192" s="41"/>
      <c r="AO192" s="51">
        <v>145</v>
      </c>
      <c r="AP192" s="41">
        <f>SUM(AP193:AP209)</f>
        <v>142</v>
      </c>
      <c r="AQ192" s="51"/>
      <c r="AR192" s="51">
        <v>344.88</v>
      </c>
      <c r="AS192" s="51">
        <v>450</v>
      </c>
      <c r="AT192" s="51"/>
      <c r="AU192" s="51"/>
      <c r="AV192" s="55"/>
      <c r="AW192" s="51"/>
      <c r="AX192" s="56"/>
      <c r="AY192" s="51"/>
      <c r="AZ192" s="51"/>
      <c r="BA192" s="97"/>
      <c r="BB192" s="98"/>
      <c r="BC192" s="98"/>
      <c r="BD192" s="98"/>
      <c r="BE192" s="98"/>
      <c r="BF192" s="98"/>
      <c r="BG192" s="98"/>
      <c r="BH192" s="98"/>
      <c r="BI192" s="98"/>
      <c r="BJ192" s="98"/>
      <c r="BK192" s="98"/>
      <c r="BL192" s="98"/>
      <c r="BM192" s="98"/>
      <c r="BN192" s="98"/>
      <c r="BO192" s="98"/>
      <c r="BP192" s="98"/>
      <c r="BQ192" s="98"/>
      <c r="BR192" s="98"/>
      <c r="BS192" s="98"/>
      <c r="BT192" s="98"/>
      <c r="BU192" s="98"/>
      <c r="BV192" s="98"/>
      <c r="BW192" s="98"/>
      <c r="BX192" s="98"/>
      <c r="BY192" s="98"/>
      <c r="BZ192" s="98"/>
      <c r="CA192" s="98"/>
      <c r="CB192" s="98"/>
      <c r="CC192" s="98"/>
      <c r="CD192" s="98"/>
      <c r="CE192" s="98"/>
      <c r="CF192" s="98"/>
      <c r="CG192" s="98"/>
      <c r="CH192" s="98"/>
      <c r="CI192" s="98"/>
      <c r="CJ192" s="98"/>
      <c r="CK192" s="98"/>
      <c r="CL192" s="98"/>
      <c r="CM192" s="98"/>
      <c r="CN192" s="98"/>
      <c r="CO192" s="98"/>
      <c r="CP192" s="98"/>
      <c r="CQ192" s="98"/>
      <c r="CR192" s="98"/>
      <c r="CS192" s="98"/>
      <c r="CT192" s="98"/>
      <c r="CU192" s="98"/>
      <c r="CV192" s="98"/>
      <c r="CW192" s="98"/>
      <c r="CX192" s="98"/>
      <c r="CY192" s="98"/>
      <c r="CZ192" s="98"/>
      <c r="DA192" s="98"/>
      <c r="DB192" s="98"/>
      <c r="DC192" s="98"/>
      <c r="DD192" s="98"/>
      <c r="DE192" s="98"/>
      <c r="DF192" s="98"/>
      <c r="DG192" s="98"/>
      <c r="DH192" s="98"/>
      <c r="DI192" s="98"/>
      <c r="DJ192" s="98"/>
      <c r="DK192" s="98"/>
      <c r="DL192" s="98"/>
      <c r="DM192" s="98"/>
      <c r="DN192" s="98"/>
      <c r="DO192" s="98"/>
      <c r="DP192" s="98"/>
      <c r="DQ192" s="98"/>
      <c r="DR192" s="98"/>
      <c r="DS192" s="98"/>
      <c r="DT192" s="98"/>
      <c r="DU192" s="98"/>
      <c r="DV192" s="98"/>
      <c r="DW192" s="98"/>
      <c r="DX192" s="98"/>
      <c r="DY192" s="98"/>
      <c r="DZ192" s="98"/>
      <c r="EA192" s="98"/>
      <c r="EB192" s="98"/>
      <c r="EC192" s="98"/>
      <c r="ED192" s="98"/>
      <c r="EE192" s="98"/>
      <c r="EF192" s="98"/>
      <c r="EG192" s="98"/>
      <c r="EH192" s="98"/>
      <c r="EI192" s="98"/>
      <c r="EJ192" s="98"/>
      <c r="EK192" s="98"/>
      <c r="EL192" s="98"/>
      <c r="EM192" s="98"/>
      <c r="EN192" s="98"/>
      <c r="EO192" s="98"/>
      <c r="EP192" s="98"/>
      <c r="EQ192" s="98"/>
      <c r="ER192" s="98"/>
      <c r="ES192" s="98"/>
      <c r="ET192" s="98"/>
      <c r="EU192" s="98"/>
      <c r="EV192" s="98"/>
      <c r="EW192" s="98"/>
      <c r="EX192" s="98"/>
      <c r="EY192" s="98"/>
      <c r="EZ192" s="98"/>
      <c r="FA192" s="98"/>
      <c r="FB192" s="98"/>
      <c r="FC192" s="98"/>
      <c r="FD192" s="98"/>
      <c r="FE192" s="98"/>
      <c r="FF192" s="98"/>
      <c r="FG192" s="98"/>
      <c r="FH192" s="98"/>
      <c r="FI192" s="98"/>
      <c r="FJ192" s="98"/>
      <c r="FK192" s="98"/>
      <c r="FL192" s="98"/>
      <c r="FM192" s="98"/>
      <c r="FN192" s="98"/>
      <c r="FO192" s="98"/>
      <c r="FP192" s="98"/>
      <c r="FQ192" s="98"/>
      <c r="FR192" s="98"/>
      <c r="FS192" s="98"/>
      <c r="FT192" s="98"/>
      <c r="FU192" s="98"/>
      <c r="FV192" s="98"/>
      <c r="FW192" s="98"/>
      <c r="FX192" s="98"/>
      <c r="FY192" s="98"/>
      <c r="FZ192" s="98"/>
      <c r="GA192" s="98"/>
      <c r="GB192" s="98"/>
      <c r="GC192" s="98"/>
      <c r="GD192" s="98"/>
      <c r="GE192" s="98"/>
      <c r="GF192" s="98"/>
      <c r="GG192" s="98"/>
      <c r="GH192" s="98"/>
      <c r="GI192" s="98"/>
      <c r="GJ192" s="98"/>
      <c r="GK192" s="98"/>
      <c r="GL192" s="98"/>
      <c r="GM192" s="98"/>
      <c r="GN192" s="98"/>
      <c r="GO192" s="98"/>
      <c r="GP192" s="98"/>
      <c r="GQ192" s="98"/>
      <c r="GR192" s="98"/>
      <c r="GS192" s="98"/>
      <c r="GT192" s="98"/>
      <c r="GU192" s="98"/>
      <c r="GV192" s="98"/>
      <c r="GW192" s="98"/>
      <c r="GX192" s="98"/>
      <c r="GY192" s="98"/>
      <c r="GZ192" s="98"/>
      <c r="HA192" s="98"/>
      <c r="HB192" s="98"/>
      <c r="HC192" s="98"/>
      <c r="HD192" s="98"/>
      <c r="HE192" s="98"/>
      <c r="HF192" s="98"/>
      <c r="HG192" s="98"/>
      <c r="HH192" s="98"/>
      <c r="HI192" s="98"/>
      <c r="HJ192" s="98"/>
      <c r="HK192" s="98"/>
      <c r="HL192" s="98"/>
      <c r="HM192" s="98"/>
      <c r="HN192" s="98"/>
      <c r="HO192" s="98"/>
      <c r="HP192" s="98"/>
      <c r="HQ192" s="98"/>
      <c r="HR192" s="98"/>
      <c r="HS192" s="98"/>
      <c r="HT192" s="98"/>
      <c r="HU192" s="98"/>
      <c r="HV192" s="98"/>
      <c r="HW192" s="98"/>
      <c r="HX192" s="98"/>
      <c r="HY192" s="98"/>
      <c r="HZ192" s="98"/>
      <c r="IA192" s="98"/>
      <c r="IB192" s="98"/>
      <c r="IC192" s="98"/>
      <c r="ID192" s="98"/>
      <c r="IE192" s="98"/>
      <c r="IF192" s="98"/>
      <c r="IG192" s="98"/>
      <c r="IH192" s="98"/>
      <c r="II192" s="98"/>
      <c r="IJ192" s="98"/>
      <c r="IK192" s="98"/>
      <c r="IL192" s="98"/>
      <c r="IM192" s="98"/>
      <c r="IN192" s="98"/>
      <c r="IO192" s="98"/>
      <c r="IP192" s="98"/>
      <c r="IQ192" s="98"/>
      <c r="IR192" s="98"/>
      <c r="IS192" s="98"/>
      <c r="IT192" s="98"/>
      <c r="IU192" s="98"/>
      <c r="IV192" s="98"/>
    </row>
    <row r="193" spans="1:53" s="4" customFormat="1" ht="24" hidden="1" customHeight="1">
      <c r="A193" s="250" t="s">
        <v>432</v>
      </c>
      <c r="B193" s="31" t="s">
        <v>452</v>
      </c>
      <c r="C193" s="22"/>
      <c r="D193" s="23"/>
      <c r="E193" s="23"/>
      <c r="F193" s="24"/>
      <c r="G193" s="24"/>
      <c r="H193" s="24"/>
      <c r="I193" s="24"/>
      <c r="J193" s="24"/>
      <c r="K193" s="24"/>
      <c r="L193" s="24"/>
      <c r="M193" s="24"/>
      <c r="N193" s="22"/>
      <c r="O193" s="22"/>
      <c r="P193" s="24"/>
      <c r="Q193" s="42">
        <f t="shared" si="15"/>
        <v>0</v>
      </c>
      <c r="R193" s="43">
        <f t="shared" si="17"/>
        <v>0</v>
      </c>
      <c r="S193" s="44"/>
      <c r="T193" s="44"/>
      <c r="U193" s="45"/>
      <c r="V193" s="45"/>
      <c r="W193" s="45"/>
      <c r="X193" s="45"/>
      <c r="Y193" s="45"/>
      <c r="Z193" s="45"/>
      <c r="AA193" s="45"/>
      <c r="AB193" s="48">
        <f t="shared" si="16"/>
        <v>0</v>
      </c>
      <c r="AC193" s="48"/>
      <c r="AD193" s="48"/>
      <c r="AE193" s="48"/>
      <c r="AF193" s="48"/>
      <c r="AG193" s="48"/>
      <c r="AH193" s="44"/>
      <c r="AI193" s="44"/>
      <c r="AJ193" s="44"/>
      <c r="AK193" s="44"/>
      <c r="AL193" s="52"/>
      <c r="AM193" s="53"/>
      <c r="AN193" s="52"/>
      <c r="AO193" s="54"/>
      <c r="AP193" s="52"/>
      <c r="AQ193" s="53"/>
      <c r="AR193" s="54"/>
      <c r="AS193" s="54"/>
      <c r="AT193" s="54"/>
      <c r="AU193" s="53"/>
      <c r="AV193" s="52"/>
      <c r="AW193" s="54"/>
      <c r="AX193" s="54"/>
      <c r="AY193" s="53"/>
      <c r="AZ193" s="53"/>
      <c r="BA193" s="60"/>
    </row>
    <row r="194" spans="1:53" s="4" customFormat="1" ht="24" hidden="1" customHeight="1">
      <c r="A194" s="250"/>
      <c r="B194" s="31" t="s">
        <v>453</v>
      </c>
      <c r="C194" s="22"/>
      <c r="D194" s="23"/>
      <c r="E194" s="23"/>
      <c r="F194" s="24"/>
      <c r="G194" s="24"/>
      <c r="H194" s="24"/>
      <c r="I194" s="24"/>
      <c r="J194" s="24"/>
      <c r="K194" s="24"/>
      <c r="L194" s="24"/>
      <c r="M194" s="24"/>
      <c r="N194" s="22"/>
      <c r="O194" s="22"/>
      <c r="P194" s="24"/>
      <c r="Q194" s="42">
        <f t="shared" si="15"/>
        <v>0</v>
      </c>
      <c r="R194" s="43">
        <f t="shared" si="17"/>
        <v>0</v>
      </c>
      <c r="S194" s="44"/>
      <c r="T194" s="44"/>
      <c r="U194" s="45"/>
      <c r="V194" s="45"/>
      <c r="W194" s="45"/>
      <c r="X194" s="45"/>
      <c r="Y194" s="45"/>
      <c r="Z194" s="45"/>
      <c r="AA194" s="45"/>
      <c r="AB194" s="48">
        <f t="shared" si="16"/>
        <v>0</v>
      </c>
      <c r="AC194" s="48"/>
      <c r="AD194" s="48"/>
      <c r="AE194" s="48"/>
      <c r="AF194" s="48"/>
      <c r="AG194" s="48"/>
      <c r="AH194" s="44"/>
      <c r="AI194" s="44"/>
      <c r="AJ194" s="44"/>
      <c r="AK194" s="44"/>
      <c r="AL194" s="52"/>
      <c r="AM194" s="53"/>
      <c r="AN194" s="52"/>
      <c r="AO194" s="54"/>
      <c r="AP194" s="52"/>
      <c r="AQ194" s="53"/>
      <c r="AR194" s="54"/>
      <c r="AS194" s="54"/>
      <c r="AT194" s="54"/>
      <c r="AU194" s="53"/>
      <c r="AV194" s="52"/>
      <c r="AW194" s="54"/>
      <c r="AX194" s="54"/>
      <c r="AY194" s="53"/>
      <c r="AZ194" s="53"/>
      <c r="BA194" s="60"/>
    </row>
    <row r="195" spans="1:53" s="4" customFormat="1" ht="24" hidden="1" customHeight="1">
      <c r="A195" s="250"/>
      <c r="B195" s="31" t="s">
        <v>454</v>
      </c>
      <c r="C195" s="22"/>
      <c r="D195" s="23"/>
      <c r="E195" s="23"/>
      <c r="F195" s="24"/>
      <c r="G195" s="24"/>
      <c r="H195" s="24"/>
      <c r="I195" s="24"/>
      <c r="J195" s="24"/>
      <c r="K195" s="24"/>
      <c r="L195" s="24"/>
      <c r="M195" s="24"/>
      <c r="N195" s="22"/>
      <c r="O195" s="22"/>
      <c r="P195" s="24"/>
      <c r="Q195" s="42">
        <f t="shared" si="15"/>
        <v>0</v>
      </c>
      <c r="R195" s="43">
        <f t="shared" si="17"/>
        <v>0</v>
      </c>
      <c r="S195" s="44"/>
      <c r="T195" s="44"/>
      <c r="U195" s="45"/>
      <c r="V195" s="45"/>
      <c r="W195" s="45"/>
      <c r="X195" s="45"/>
      <c r="Y195" s="45"/>
      <c r="Z195" s="45"/>
      <c r="AA195" s="45"/>
      <c r="AB195" s="48">
        <f t="shared" si="16"/>
        <v>0</v>
      </c>
      <c r="AC195" s="48"/>
      <c r="AD195" s="48"/>
      <c r="AE195" s="48"/>
      <c r="AF195" s="48"/>
      <c r="AG195" s="48"/>
      <c r="AH195" s="44"/>
      <c r="AI195" s="44"/>
      <c r="AJ195" s="44"/>
      <c r="AK195" s="44"/>
      <c r="AL195" s="52"/>
      <c r="AM195" s="53"/>
      <c r="AN195" s="52"/>
      <c r="AO195" s="54"/>
      <c r="AP195" s="52"/>
      <c r="AQ195" s="53"/>
      <c r="AR195" s="54"/>
      <c r="AS195" s="54"/>
      <c r="AT195" s="54"/>
      <c r="AU195" s="53"/>
      <c r="AV195" s="52"/>
      <c r="AW195" s="54"/>
      <c r="AX195" s="54"/>
      <c r="AY195" s="53"/>
      <c r="AZ195" s="53"/>
      <c r="BA195" s="60"/>
    </row>
    <row r="196" spans="1:53" s="4" customFormat="1" ht="24" hidden="1" customHeight="1">
      <c r="A196" s="250"/>
      <c r="B196" s="31" t="s">
        <v>455</v>
      </c>
      <c r="C196" s="22"/>
      <c r="D196" s="23"/>
      <c r="E196" s="23"/>
      <c r="F196" s="24"/>
      <c r="G196" s="24"/>
      <c r="H196" s="24"/>
      <c r="I196" s="24"/>
      <c r="J196" s="24"/>
      <c r="K196" s="24"/>
      <c r="L196" s="24"/>
      <c r="M196" s="24"/>
      <c r="N196" s="22"/>
      <c r="O196" s="22"/>
      <c r="P196" s="24"/>
      <c r="Q196" s="42">
        <f t="shared" si="15"/>
        <v>3172</v>
      </c>
      <c r="R196" s="43">
        <f t="shared" si="17"/>
        <v>0</v>
      </c>
      <c r="S196" s="44"/>
      <c r="T196" s="44"/>
      <c r="U196" s="45"/>
      <c r="V196" s="45"/>
      <c r="W196" s="45"/>
      <c r="X196" s="45"/>
      <c r="Y196" s="45"/>
      <c r="Z196" s="45"/>
      <c r="AA196" s="45"/>
      <c r="AB196" s="48">
        <f t="shared" si="16"/>
        <v>3172</v>
      </c>
      <c r="AC196" s="48"/>
      <c r="AD196" s="48"/>
      <c r="AE196" s="48"/>
      <c r="AF196" s="48"/>
      <c r="AG196" s="48"/>
      <c r="AH196" s="44"/>
      <c r="AI196" s="44"/>
      <c r="AJ196" s="44"/>
      <c r="AK196" s="44"/>
      <c r="AL196" s="52">
        <v>3172</v>
      </c>
      <c r="AM196" s="53"/>
      <c r="AN196" s="52"/>
      <c r="AO196" s="54"/>
      <c r="AP196" s="52"/>
      <c r="AQ196" s="53"/>
      <c r="AR196" s="54"/>
      <c r="AS196" s="54"/>
      <c r="AT196" s="54"/>
      <c r="AU196" s="53"/>
      <c r="AV196" s="52"/>
      <c r="AW196" s="54"/>
      <c r="AX196" s="54"/>
      <c r="AY196" s="53"/>
      <c r="AZ196" s="53"/>
      <c r="BA196" s="60"/>
    </row>
    <row r="197" spans="1:53" s="4" customFormat="1" ht="24" hidden="1" customHeight="1">
      <c r="A197" s="250"/>
      <c r="B197" s="31" t="s">
        <v>456</v>
      </c>
      <c r="C197" s="22"/>
      <c r="D197" s="23"/>
      <c r="E197" s="23"/>
      <c r="F197" s="24"/>
      <c r="G197" s="24"/>
      <c r="H197" s="24"/>
      <c r="I197" s="24"/>
      <c r="J197" s="24"/>
      <c r="K197" s="24"/>
      <c r="L197" s="24"/>
      <c r="M197" s="24"/>
      <c r="N197" s="22"/>
      <c r="O197" s="22"/>
      <c r="P197" s="24"/>
      <c r="Q197" s="42">
        <f t="shared" si="15"/>
        <v>5652</v>
      </c>
      <c r="R197" s="43">
        <f t="shared" si="17"/>
        <v>0</v>
      </c>
      <c r="S197" s="44"/>
      <c r="T197" s="44"/>
      <c r="U197" s="45"/>
      <c r="V197" s="45"/>
      <c r="W197" s="45"/>
      <c r="X197" s="45"/>
      <c r="Y197" s="45"/>
      <c r="Z197" s="45"/>
      <c r="AA197" s="45"/>
      <c r="AB197" s="48">
        <f t="shared" si="16"/>
        <v>5652</v>
      </c>
      <c r="AC197" s="48"/>
      <c r="AD197" s="48"/>
      <c r="AE197" s="48"/>
      <c r="AF197" s="48"/>
      <c r="AG197" s="48"/>
      <c r="AH197" s="44"/>
      <c r="AI197" s="44"/>
      <c r="AJ197" s="44"/>
      <c r="AK197" s="44"/>
      <c r="AL197" s="52">
        <v>5652</v>
      </c>
      <c r="AM197" s="53"/>
      <c r="AN197" s="52"/>
      <c r="AO197" s="54"/>
      <c r="AP197" s="52"/>
      <c r="AQ197" s="53"/>
      <c r="AR197" s="54"/>
      <c r="AS197" s="54"/>
      <c r="AT197" s="54"/>
      <c r="AU197" s="53"/>
      <c r="AV197" s="52"/>
      <c r="AW197" s="54"/>
      <c r="AX197" s="54"/>
      <c r="AY197" s="53"/>
      <c r="AZ197" s="53"/>
      <c r="BA197" s="60"/>
    </row>
    <row r="198" spans="1:53" s="4" customFormat="1" ht="24" hidden="1" customHeight="1">
      <c r="A198" s="250"/>
      <c r="B198" s="31" t="s">
        <v>457</v>
      </c>
      <c r="C198" s="22"/>
      <c r="D198" s="23"/>
      <c r="E198" s="23"/>
      <c r="F198" s="24"/>
      <c r="G198" s="24"/>
      <c r="H198" s="24"/>
      <c r="I198" s="24"/>
      <c r="J198" s="24"/>
      <c r="K198" s="24"/>
      <c r="L198" s="24"/>
      <c r="M198" s="24"/>
      <c r="N198" s="22"/>
      <c r="O198" s="22"/>
      <c r="P198" s="24"/>
      <c r="Q198" s="42">
        <f t="shared" si="15"/>
        <v>0</v>
      </c>
      <c r="R198" s="43">
        <f t="shared" si="17"/>
        <v>0</v>
      </c>
      <c r="S198" s="44"/>
      <c r="T198" s="44"/>
      <c r="U198" s="45"/>
      <c r="V198" s="45"/>
      <c r="W198" s="45"/>
      <c r="X198" s="45"/>
      <c r="Y198" s="45"/>
      <c r="Z198" s="45"/>
      <c r="AA198" s="45"/>
      <c r="AB198" s="48">
        <f t="shared" ref="AB198:AB223" si="18">SUM(AH198,AI198,AJ198,AK198,AL198,AM198,AN198,AO198,AP198,AQ198,AR198,AS198,AT198,AU198,AV198,AW198,AX198,AY198,AZ198)</f>
        <v>0</v>
      </c>
      <c r="AC198" s="48"/>
      <c r="AD198" s="48"/>
      <c r="AE198" s="48"/>
      <c r="AF198" s="48"/>
      <c r="AG198" s="48"/>
      <c r="AH198" s="44"/>
      <c r="AI198" s="44"/>
      <c r="AJ198" s="44"/>
      <c r="AK198" s="44"/>
      <c r="AL198" s="52"/>
      <c r="AM198" s="53"/>
      <c r="AN198" s="52"/>
      <c r="AO198" s="54"/>
      <c r="AP198" s="52"/>
      <c r="AQ198" s="53"/>
      <c r="AR198" s="54"/>
      <c r="AS198" s="54"/>
      <c r="AT198" s="54"/>
      <c r="AU198" s="53"/>
      <c r="AV198" s="52"/>
      <c r="AW198" s="54"/>
      <c r="AX198" s="54"/>
      <c r="AY198" s="53"/>
      <c r="AZ198" s="53"/>
      <c r="BA198" s="60"/>
    </row>
    <row r="199" spans="1:53" s="4" customFormat="1" ht="24" hidden="1" customHeight="1">
      <c r="A199" s="250"/>
      <c r="B199" s="31" t="s">
        <v>458</v>
      </c>
      <c r="C199" s="22"/>
      <c r="D199" s="23"/>
      <c r="E199" s="23"/>
      <c r="F199" s="24"/>
      <c r="G199" s="24"/>
      <c r="H199" s="24"/>
      <c r="I199" s="24"/>
      <c r="J199" s="24"/>
      <c r="K199" s="24"/>
      <c r="L199" s="24"/>
      <c r="M199" s="24"/>
      <c r="N199" s="22"/>
      <c r="O199" s="22"/>
      <c r="P199" s="24"/>
      <c r="Q199" s="42">
        <f t="shared" ref="Q199:Q227" si="19">SUM(R199,AB199)</f>
        <v>199</v>
      </c>
      <c r="R199" s="43">
        <f t="shared" si="17"/>
        <v>0</v>
      </c>
      <c r="S199" s="44"/>
      <c r="T199" s="44"/>
      <c r="U199" s="45"/>
      <c r="V199" s="45"/>
      <c r="W199" s="45"/>
      <c r="X199" s="45"/>
      <c r="Y199" s="45"/>
      <c r="Z199" s="45"/>
      <c r="AA199" s="45"/>
      <c r="AB199" s="48">
        <f t="shared" si="18"/>
        <v>199</v>
      </c>
      <c r="AC199" s="48"/>
      <c r="AD199" s="48"/>
      <c r="AE199" s="48"/>
      <c r="AF199" s="48"/>
      <c r="AG199" s="48"/>
      <c r="AH199" s="44"/>
      <c r="AI199" s="44"/>
      <c r="AJ199" s="44"/>
      <c r="AK199" s="44"/>
      <c r="AL199" s="52">
        <v>199</v>
      </c>
      <c r="AM199" s="53"/>
      <c r="AN199" s="52"/>
      <c r="AO199" s="54"/>
      <c r="AP199" s="52"/>
      <c r="AQ199" s="53"/>
      <c r="AR199" s="54"/>
      <c r="AS199" s="54"/>
      <c r="AT199" s="54"/>
      <c r="AU199" s="53"/>
      <c r="AV199" s="52"/>
      <c r="AW199" s="54"/>
      <c r="AX199" s="54"/>
      <c r="AY199" s="53"/>
      <c r="AZ199" s="53"/>
      <c r="BA199" s="60"/>
    </row>
    <row r="200" spans="1:53" s="4" customFormat="1" ht="24" hidden="1" customHeight="1">
      <c r="A200" s="250"/>
      <c r="B200" s="31" t="s">
        <v>459</v>
      </c>
      <c r="C200" s="22"/>
      <c r="D200" s="23"/>
      <c r="E200" s="23"/>
      <c r="F200" s="24"/>
      <c r="G200" s="24"/>
      <c r="H200" s="24"/>
      <c r="I200" s="24"/>
      <c r="J200" s="24"/>
      <c r="K200" s="24"/>
      <c r="L200" s="24"/>
      <c r="M200" s="24"/>
      <c r="N200" s="22"/>
      <c r="O200" s="22"/>
      <c r="P200" s="24"/>
      <c r="Q200" s="42">
        <f t="shared" si="19"/>
        <v>0</v>
      </c>
      <c r="R200" s="43">
        <f t="shared" si="17"/>
        <v>0</v>
      </c>
      <c r="S200" s="44"/>
      <c r="T200" s="44"/>
      <c r="U200" s="45"/>
      <c r="V200" s="45"/>
      <c r="W200" s="45"/>
      <c r="X200" s="45"/>
      <c r="Y200" s="45"/>
      <c r="Z200" s="45"/>
      <c r="AA200" s="45"/>
      <c r="AB200" s="48">
        <f t="shared" si="18"/>
        <v>0</v>
      </c>
      <c r="AC200" s="48"/>
      <c r="AD200" s="48"/>
      <c r="AE200" s="48"/>
      <c r="AF200" s="48"/>
      <c r="AG200" s="48"/>
      <c r="AH200" s="44"/>
      <c r="AI200" s="44"/>
      <c r="AJ200" s="44"/>
      <c r="AK200" s="44"/>
      <c r="AL200" s="52"/>
      <c r="AM200" s="53"/>
      <c r="AN200" s="52"/>
      <c r="AO200" s="54"/>
      <c r="AP200" s="52"/>
      <c r="AQ200" s="53"/>
      <c r="AR200" s="54"/>
      <c r="AS200" s="54"/>
      <c r="AT200" s="54"/>
      <c r="AU200" s="53"/>
      <c r="AV200" s="52"/>
      <c r="AW200" s="54"/>
      <c r="AX200" s="54"/>
      <c r="AY200" s="53"/>
      <c r="AZ200" s="53"/>
      <c r="BA200" s="60"/>
    </row>
    <row r="201" spans="1:53" s="4" customFormat="1" ht="24" hidden="1" customHeight="1">
      <c r="A201" s="250"/>
      <c r="B201" s="31" t="s">
        <v>460</v>
      </c>
      <c r="C201" s="22"/>
      <c r="D201" s="23"/>
      <c r="E201" s="23"/>
      <c r="F201" s="24"/>
      <c r="G201" s="24"/>
      <c r="H201" s="24"/>
      <c r="I201" s="24"/>
      <c r="J201" s="24"/>
      <c r="K201" s="24"/>
      <c r="L201" s="24"/>
      <c r="M201" s="24"/>
      <c r="N201" s="22"/>
      <c r="O201" s="22"/>
      <c r="P201" s="24"/>
      <c r="Q201" s="42">
        <f t="shared" si="19"/>
        <v>0</v>
      </c>
      <c r="R201" s="43">
        <f t="shared" si="17"/>
        <v>0</v>
      </c>
      <c r="S201" s="44"/>
      <c r="T201" s="44"/>
      <c r="U201" s="45"/>
      <c r="V201" s="45"/>
      <c r="W201" s="45"/>
      <c r="X201" s="45"/>
      <c r="Y201" s="45"/>
      <c r="Z201" s="45"/>
      <c r="AA201" s="45"/>
      <c r="AB201" s="48">
        <f t="shared" si="18"/>
        <v>0</v>
      </c>
      <c r="AC201" s="48"/>
      <c r="AD201" s="48"/>
      <c r="AE201" s="48"/>
      <c r="AF201" s="48"/>
      <c r="AG201" s="48"/>
      <c r="AH201" s="44"/>
      <c r="AI201" s="44"/>
      <c r="AJ201" s="44"/>
      <c r="AK201" s="44"/>
      <c r="AL201" s="52"/>
      <c r="AM201" s="53"/>
      <c r="AN201" s="52"/>
      <c r="AO201" s="54"/>
      <c r="AP201" s="52"/>
      <c r="AQ201" s="53"/>
      <c r="AR201" s="54"/>
      <c r="AS201" s="54"/>
      <c r="AT201" s="54"/>
      <c r="AU201" s="53"/>
      <c r="AV201" s="52"/>
      <c r="AW201" s="54"/>
      <c r="AX201" s="54"/>
      <c r="AY201" s="53"/>
      <c r="AZ201" s="53"/>
      <c r="BA201" s="60"/>
    </row>
    <row r="202" spans="1:53" s="4" customFormat="1" ht="24" hidden="1" customHeight="1">
      <c r="A202" s="250"/>
      <c r="B202" s="31" t="s">
        <v>461</v>
      </c>
      <c r="C202" s="22"/>
      <c r="D202" s="23"/>
      <c r="E202" s="23"/>
      <c r="F202" s="24"/>
      <c r="G202" s="24"/>
      <c r="H202" s="24"/>
      <c r="I202" s="24"/>
      <c r="J202" s="24"/>
      <c r="K202" s="24"/>
      <c r="L202" s="24"/>
      <c r="M202" s="24"/>
      <c r="N202" s="22"/>
      <c r="O202" s="22"/>
      <c r="P202" s="24"/>
      <c r="Q202" s="42">
        <f t="shared" si="19"/>
        <v>0</v>
      </c>
      <c r="R202" s="43">
        <f t="shared" si="17"/>
        <v>0</v>
      </c>
      <c r="S202" s="44"/>
      <c r="T202" s="44"/>
      <c r="U202" s="45"/>
      <c r="V202" s="45"/>
      <c r="W202" s="45"/>
      <c r="X202" s="45"/>
      <c r="Y202" s="45"/>
      <c r="Z202" s="45"/>
      <c r="AA202" s="45"/>
      <c r="AB202" s="48">
        <f t="shared" si="18"/>
        <v>0</v>
      </c>
      <c r="AC202" s="48"/>
      <c r="AD202" s="48"/>
      <c r="AE202" s="48"/>
      <c r="AF202" s="48"/>
      <c r="AG202" s="48"/>
      <c r="AH202" s="44"/>
      <c r="AI202" s="44"/>
      <c r="AJ202" s="44"/>
      <c r="AK202" s="44"/>
      <c r="AL202" s="52"/>
      <c r="AM202" s="53"/>
      <c r="AN202" s="52"/>
      <c r="AO202" s="54"/>
      <c r="AP202" s="52"/>
      <c r="AQ202" s="53"/>
      <c r="AR202" s="54"/>
      <c r="AS202" s="54"/>
      <c r="AT202" s="54"/>
      <c r="AU202" s="53"/>
      <c r="AV202" s="52"/>
      <c r="AW202" s="54"/>
      <c r="AX202" s="54"/>
      <c r="AY202" s="53"/>
      <c r="AZ202" s="53"/>
      <c r="BA202" s="60"/>
    </row>
    <row r="203" spans="1:53" s="4" customFormat="1" ht="24" hidden="1" customHeight="1">
      <c r="A203" s="250"/>
      <c r="B203" s="31" t="s">
        <v>462</v>
      </c>
      <c r="C203" s="22"/>
      <c r="D203" s="23"/>
      <c r="E203" s="23"/>
      <c r="F203" s="24"/>
      <c r="G203" s="24"/>
      <c r="H203" s="24"/>
      <c r="I203" s="24"/>
      <c r="J203" s="24"/>
      <c r="K203" s="24"/>
      <c r="L203" s="24"/>
      <c r="M203" s="24"/>
      <c r="N203" s="22"/>
      <c r="O203" s="22"/>
      <c r="P203" s="24"/>
      <c r="Q203" s="42">
        <f t="shared" si="19"/>
        <v>0</v>
      </c>
      <c r="R203" s="43">
        <f t="shared" si="17"/>
        <v>0</v>
      </c>
      <c r="S203" s="44"/>
      <c r="T203" s="44"/>
      <c r="U203" s="45"/>
      <c r="V203" s="45"/>
      <c r="W203" s="45"/>
      <c r="X203" s="45"/>
      <c r="Y203" s="45"/>
      <c r="Z203" s="45"/>
      <c r="AA203" s="45"/>
      <c r="AB203" s="48">
        <f t="shared" si="18"/>
        <v>0</v>
      </c>
      <c r="AC203" s="48"/>
      <c r="AD203" s="48"/>
      <c r="AE203" s="48"/>
      <c r="AF203" s="48"/>
      <c r="AG203" s="48"/>
      <c r="AH203" s="44"/>
      <c r="AI203" s="44"/>
      <c r="AJ203" s="44"/>
      <c r="AK203" s="44"/>
      <c r="AL203" s="52"/>
      <c r="AM203" s="53"/>
      <c r="AN203" s="52"/>
      <c r="AO203" s="54"/>
      <c r="AP203" s="52"/>
      <c r="AQ203" s="53"/>
      <c r="AR203" s="54"/>
      <c r="AS203" s="54"/>
      <c r="AT203" s="54"/>
      <c r="AU203" s="53"/>
      <c r="AV203" s="52"/>
      <c r="AW203" s="54"/>
      <c r="AX203" s="54"/>
      <c r="AY203" s="53"/>
      <c r="AZ203" s="53"/>
      <c r="BA203" s="60"/>
    </row>
    <row r="204" spans="1:53" s="4" customFormat="1" ht="24" hidden="1" customHeight="1">
      <c r="A204" s="250"/>
      <c r="B204" s="31" t="s">
        <v>463</v>
      </c>
      <c r="C204" s="22"/>
      <c r="D204" s="23"/>
      <c r="E204" s="23"/>
      <c r="F204" s="24"/>
      <c r="G204" s="24"/>
      <c r="H204" s="24"/>
      <c r="I204" s="24"/>
      <c r="J204" s="24"/>
      <c r="K204" s="24"/>
      <c r="L204" s="24"/>
      <c r="M204" s="24"/>
      <c r="N204" s="22"/>
      <c r="O204" s="22"/>
      <c r="P204" s="24"/>
      <c r="Q204" s="42">
        <f t="shared" si="19"/>
        <v>39</v>
      </c>
      <c r="R204" s="43">
        <f t="shared" si="17"/>
        <v>0</v>
      </c>
      <c r="S204" s="44"/>
      <c r="T204" s="44"/>
      <c r="U204" s="45"/>
      <c r="V204" s="45"/>
      <c r="W204" s="45"/>
      <c r="X204" s="45"/>
      <c r="Y204" s="45"/>
      <c r="Z204" s="45"/>
      <c r="AA204" s="45"/>
      <c r="AB204" s="48">
        <f t="shared" si="18"/>
        <v>39</v>
      </c>
      <c r="AC204" s="48"/>
      <c r="AD204" s="48"/>
      <c r="AE204" s="48"/>
      <c r="AF204" s="48"/>
      <c r="AG204" s="48"/>
      <c r="AH204" s="44">
        <v>39</v>
      </c>
      <c r="AI204" s="44"/>
      <c r="AJ204" s="44"/>
      <c r="AK204" s="44"/>
      <c r="AL204" s="52"/>
      <c r="AM204" s="53"/>
      <c r="AN204" s="52"/>
      <c r="AO204" s="54"/>
      <c r="AP204" s="52"/>
      <c r="AQ204" s="53"/>
      <c r="AR204" s="54"/>
      <c r="AS204" s="54"/>
      <c r="AT204" s="54"/>
      <c r="AU204" s="53"/>
      <c r="AV204" s="52"/>
      <c r="AW204" s="54"/>
      <c r="AX204" s="54"/>
      <c r="AY204" s="53"/>
      <c r="AZ204" s="53"/>
      <c r="BA204" s="60"/>
    </row>
    <row r="205" spans="1:53" s="4" customFormat="1" ht="24" hidden="1" customHeight="1">
      <c r="A205" s="250"/>
      <c r="B205" s="31" t="s">
        <v>464</v>
      </c>
      <c r="C205" s="22"/>
      <c r="D205" s="23"/>
      <c r="E205" s="23"/>
      <c r="F205" s="24"/>
      <c r="G205" s="24"/>
      <c r="H205" s="24"/>
      <c r="I205" s="24"/>
      <c r="J205" s="24"/>
      <c r="K205" s="24"/>
      <c r="L205" s="24"/>
      <c r="M205" s="24"/>
      <c r="N205" s="22"/>
      <c r="O205" s="22"/>
      <c r="P205" s="24"/>
      <c r="Q205" s="42">
        <f t="shared" si="19"/>
        <v>0</v>
      </c>
      <c r="R205" s="43">
        <f t="shared" si="17"/>
        <v>0</v>
      </c>
      <c r="S205" s="44"/>
      <c r="T205" s="44"/>
      <c r="U205" s="45"/>
      <c r="V205" s="45"/>
      <c r="W205" s="45"/>
      <c r="X205" s="45"/>
      <c r="Y205" s="45"/>
      <c r="Z205" s="45"/>
      <c r="AA205" s="45"/>
      <c r="AB205" s="48">
        <f t="shared" si="18"/>
        <v>0</v>
      </c>
      <c r="AC205" s="48"/>
      <c r="AD205" s="48"/>
      <c r="AE205" s="48"/>
      <c r="AF205" s="48"/>
      <c r="AG205" s="48"/>
      <c r="AH205" s="44"/>
      <c r="AI205" s="44"/>
      <c r="AJ205" s="44"/>
      <c r="AK205" s="44"/>
      <c r="AL205" s="52"/>
      <c r="AM205" s="53"/>
      <c r="AN205" s="52"/>
      <c r="AO205" s="54"/>
      <c r="AP205" s="52"/>
      <c r="AQ205" s="53"/>
      <c r="AR205" s="54"/>
      <c r="AS205" s="54"/>
      <c r="AT205" s="54"/>
      <c r="AU205" s="53"/>
      <c r="AV205" s="52"/>
      <c r="AW205" s="54"/>
      <c r="AX205" s="54"/>
      <c r="AY205" s="53"/>
      <c r="AZ205" s="53"/>
      <c r="BA205" s="60"/>
    </row>
    <row r="206" spans="1:53" s="4" customFormat="1" ht="24" hidden="1" customHeight="1">
      <c r="A206" s="250"/>
      <c r="B206" s="31" t="s">
        <v>465</v>
      </c>
      <c r="C206" s="22"/>
      <c r="D206" s="23"/>
      <c r="E206" s="23"/>
      <c r="F206" s="24"/>
      <c r="G206" s="24"/>
      <c r="H206" s="24"/>
      <c r="I206" s="24"/>
      <c r="J206" s="24"/>
      <c r="K206" s="24"/>
      <c r="L206" s="24"/>
      <c r="M206" s="24"/>
      <c r="N206" s="22"/>
      <c r="O206" s="22"/>
      <c r="P206" s="24"/>
      <c r="Q206" s="42">
        <f t="shared" si="19"/>
        <v>0</v>
      </c>
      <c r="R206" s="43">
        <f t="shared" si="17"/>
        <v>0</v>
      </c>
      <c r="S206" s="44"/>
      <c r="T206" s="44"/>
      <c r="U206" s="45"/>
      <c r="V206" s="45"/>
      <c r="W206" s="45"/>
      <c r="X206" s="45"/>
      <c r="Y206" s="45"/>
      <c r="Z206" s="45"/>
      <c r="AA206" s="45"/>
      <c r="AB206" s="48">
        <f t="shared" si="18"/>
        <v>0</v>
      </c>
      <c r="AC206" s="48"/>
      <c r="AD206" s="48"/>
      <c r="AE206" s="48"/>
      <c r="AF206" s="48"/>
      <c r="AG206" s="48"/>
      <c r="AH206" s="44"/>
      <c r="AI206" s="44"/>
      <c r="AJ206" s="44"/>
      <c r="AK206" s="44"/>
      <c r="AL206" s="52"/>
      <c r="AM206" s="53"/>
      <c r="AN206" s="52"/>
      <c r="AO206" s="54"/>
      <c r="AP206" s="52"/>
      <c r="AQ206" s="53"/>
      <c r="AR206" s="54"/>
      <c r="AS206" s="54"/>
      <c r="AT206" s="54"/>
      <c r="AU206" s="53"/>
      <c r="AV206" s="52"/>
      <c r="AW206" s="54"/>
      <c r="AX206" s="54"/>
      <c r="AY206" s="53"/>
      <c r="AZ206" s="53"/>
      <c r="BA206" s="60"/>
    </row>
    <row r="207" spans="1:53" s="4" customFormat="1" ht="24" hidden="1" customHeight="1">
      <c r="A207" s="250"/>
      <c r="B207" s="31" t="s">
        <v>466</v>
      </c>
      <c r="C207" s="22"/>
      <c r="D207" s="23"/>
      <c r="E207" s="23"/>
      <c r="F207" s="24"/>
      <c r="G207" s="24"/>
      <c r="H207" s="24"/>
      <c r="I207" s="24"/>
      <c r="J207" s="24"/>
      <c r="K207" s="24"/>
      <c r="L207" s="24"/>
      <c r="M207" s="24"/>
      <c r="N207" s="22"/>
      <c r="O207" s="22"/>
      <c r="P207" s="24"/>
      <c r="Q207" s="42">
        <f t="shared" si="19"/>
        <v>0</v>
      </c>
      <c r="R207" s="43">
        <f t="shared" si="17"/>
        <v>0</v>
      </c>
      <c r="S207" s="44"/>
      <c r="T207" s="44"/>
      <c r="U207" s="45"/>
      <c r="V207" s="45"/>
      <c r="W207" s="45"/>
      <c r="X207" s="45"/>
      <c r="Y207" s="45"/>
      <c r="Z207" s="45"/>
      <c r="AA207" s="45"/>
      <c r="AB207" s="48">
        <f t="shared" si="18"/>
        <v>0</v>
      </c>
      <c r="AC207" s="48"/>
      <c r="AD207" s="48"/>
      <c r="AE207" s="48"/>
      <c r="AF207" s="48"/>
      <c r="AG207" s="48"/>
      <c r="AH207" s="44"/>
      <c r="AI207" s="44"/>
      <c r="AJ207" s="44"/>
      <c r="AK207" s="44"/>
      <c r="AL207" s="52"/>
      <c r="AM207" s="53"/>
      <c r="AN207" s="52"/>
      <c r="AO207" s="54"/>
      <c r="AP207" s="52"/>
      <c r="AQ207" s="53"/>
      <c r="AR207" s="54"/>
      <c r="AS207" s="54"/>
      <c r="AT207" s="54"/>
      <c r="AU207" s="53"/>
      <c r="AV207" s="52"/>
      <c r="AW207" s="54"/>
      <c r="AX207" s="54"/>
      <c r="AY207" s="53"/>
      <c r="AZ207" s="53"/>
      <c r="BA207" s="60"/>
    </row>
    <row r="208" spans="1:53" s="4" customFormat="1" ht="24" hidden="1" customHeight="1">
      <c r="A208" s="250"/>
      <c r="B208" s="31" t="s">
        <v>467</v>
      </c>
      <c r="C208" s="22"/>
      <c r="D208" s="23"/>
      <c r="E208" s="23"/>
      <c r="F208" s="24"/>
      <c r="G208" s="24"/>
      <c r="H208" s="24"/>
      <c r="I208" s="24"/>
      <c r="J208" s="24"/>
      <c r="K208" s="24"/>
      <c r="L208" s="24"/>
      <c r="M208" s="24"/>
      <c r="N208" s="22"/>
      <c r="O208" s="22"/>
      <c r="P208" s="24"/>
      <c r="Q208" s="42">
        <f t="shared" si="19"/>
        <v>142</v>
      </c>
      <c r="R208" s="43">
        <f t="shared" si="17"/>
        <v>0</v>
      </c>
      <c r="S208" s="44"/>
      <c r="T208" s="44"/>
      <c r="U208" s="45"/>
      <c r="V208" s="45"/>
      <c r="W208" s="45"/>
      <c r="X208" s="45"/>
      <c r="Y208" s="45"/>
      <c r="Z208" s="45"/>
      <c r="AA208" s="45"/>
      <c r="AB208" s="48">
        <f t="shared" si="18"/>
        <v>142</v>
      </c>
      <c r="AC208" s="48"/>
      <c r="AD208" s="48"/>
      <c r="AE208" s="48"/>
      <c r="AF208" s="48"/>
      <c r="AG208" s="48"/>
      <c r="AH208" s="44"/>
      <c r="AI208" s="44"/>
      <c r="AJ208" s="44"/>
      <c r="AK208" s="44"/>
      <c r="AL208" s="52"/>
      <c r="AM208" s="53"/>
      <c r="AN208" s="52"/>
      <c r="AO208" s="54"/>
      <c r="AP208" s="52">
        <v>142</v>
      </c>
      <c r="AQ208" s="53"/>
      <c r="AR208" s="54"/>
      <c r="AS208" s="54"/>
      <c r="AT208" s="54"/>
      <c r="AU208" s="53"/>
      <c r="AV208" s="52"/>
      <c r="AW208" s="54"/>
      <c r="AX208" s="54"/>
      <c r="AY208" s="53"/>
      <c r="AZ208" s="53"/>
      <c r="BA208" s="60"/>
    </row>
    <row r="209" spans="1:256" s="4" customFormat="1" ht="24" hidden="1" customHeight="1">
      <c r="A209" s="250"/>
      <c r="B209" s="31" t="s">
        <v>468</v>
      </c>
      <c r="C209" s="22"/>
      <c r="D209" s="23"/>
      <c r="E209" s="23"/>
      <c r="F209" s="24"/>
      <c r="G209" s="24"/>
      <c r="H209" s="24"/>
      <c r="I209" s="24"/>
      <c r="J209" s="24"/>
      <c r="K209" s="24"/>
      <c r="L209" s="24"/>
      <c r="M209" s="24"/>
      <c r="N209" s="22"/>
      <c r="O209" s="22"/>
      <c r="P209" s="24"/>
      <c r="Q209" s="42">
        <f t="shared" si="19"/>
        <v>0</v>
      </c>
      <c r="R209" s="43">
        <f t="shared" ref="R209:R227" si="20">SUM(S209,T209,U209,V209,W209,X209,Y209,Z209,AA209)</f>
        <v>0</v>
      </c>
      <c r="S209" s="44"/>
      <c r="T209" s="44"/>
      <c r="U209" s="45"/>
      <c r="V209" s="45"/>
      <c r="W209" s="45"/>
      <c r="X209" s="45"/>
      <c r="Y209" s="45"/>
      <c r="Z209" s="45"/>
      <c r="AA209" s="45"/>
      <c r="AB209" s="48">
        <f t="shared" si="18"/>
        <v>0</v>
      </c>
      <c r="AC209" s="48"/>
      <c r="AD209" s="48"/>
      <c r="AE209" s="48"/>
      <c r="AF209" s="48"/>
      <c r="AG209" s="48"/>
      <c r="AH209" s="44"/>
      <c r="AI209" s="44"/>
      <c r="AJ209" s="44"/>
      <c r="AK209" s="44"/>
      <c r="AL209" s="52"/>
      <c r="AM209" s="53"/>
      <c r="AN209" s="52"/>
      <c r="AO209" s="54"/>
      <c r="AP209" s="52"/>
      <c r="AQ209" s="53"/>
      <c r="AR209" s="54"/>
      <c r="AS209" s="54"/>
      <c r="AT209" s="54"/>
      <c r="AU209" s="53"/>
      <c r="AV209" s="52"/>
      <c r="AW209" s="54"/>
      <c r="AX209" s="54"/>
      <c r="AY209" s="53"/>
      <c r="AZ209" s="53"/>
      <c r="BA209" s="60"/>
    </row>
    <row r="210" spans="1:256" s="88" customFormat="1" ht="20.100000000000001" customHeight="1">
      <c r="A210" s="247" t="s">
        <v>469</v>
      </c>
      <c r="B210" s="248"/>
      <c r="C210" s="17"/>
      <c r="D210" s="18"/>
      <c r="E210" s="18"/>
      <c r="F210" s="19"/>
      <c r="G210" s="19"/>
      <c r="H210" s="19"/>
      <c r="I210" s="19"/>
      <c r="J210" s="19"/>
      <c r="K210" s="19"/>
      <c r="L210" s="19"/>
      <c r="M210" s="19"/>
      <c r="N210" s="17"/>
      <c r="O210" s="17"/>
      <c r="P210" s="34"/>
      <c r="Q210" s="43">
        <f t="shared" si="19"/>
        <v>300595.57</v>
      </c>
      <c r="R210" s="43">
        <f t="shared" si="20"/>
        <v>255071</v>
      </c>
      <c r="S210" s="40"/>
      <c r="T210" s="43"/>
      <c r="U210" s="43">
        <v>253363</v>
      </c>
      <c r="V210" s="43">
        <v>1708</v>
      </c>
      <c r="W210" s="43"/>
      <c r="X210" s="43"/>
      <c r="Y210" s="43"/>
      <c r="Z210" s="43"/>
      <c r="AA210" s="43"/>
      <c r="AB210" s="43">
        <f>AC210+AD210+AE210+AF210</f>
        <v>45524.57</v>
      </c>
      <c r="AC210" s="43">
        <f>SUBTOTAL(9,AH210,AI210,AJ210,AK210,AU210,AV210,AW210,AX210,AY210,AZ210,AT210)</f>
        <v>37526.699999999997</v>
      </c>
      <c r="AD210" s="43"/>
      <c r="AE210" s="43">
        <f>SUBTOTAL(9,AR210,AQ210,AP210,AO210,AN210,AM210)</f>
        <v>7712.87</v>
      </c>
      <c r="AF210" s="93">
        <f>SUBTOTAL(9,AS210)</f>
        <v>285</v>
      </c>
      <c r="AG210" s="95"/>
      <c r="AH210" s="41">
        <f>SUM(AH211:AH223)</f>
        <v>1073.8</v>
      </c>
      <c r="AI210" s="41"/>
      <c r="AJ210" s="47"/>
      <c r="AK210" s="41">
        <f>SUM(AK211:AK223)</f>
        <v>452.9</v>
      </c>
      <c r="AL210" s="55"/>
      <c r="AM210" s="51">
        <v>2216</v>
      </c>
      <c r="AN210" s="55"/>
      <c r="AO210" s="51">
        <v>335</v>
      </c>
      <c r="AP210" s="55"/>
      <c r="AQ210" s="51"/>
      <c r="AR210" s="51">
        <f>4895.42+266.45</f>
        <v>5161.87</v>
      </c>
      <c r="AS210" s="51">
        <v>285</v>
      </c>
      <c r="AT210" s="41">
        <f>SUM(AT211:AT223)</f>
        <v>36000</v>
      </c>
      <c r="AU210" s="51"/>
      <c r="AV210" s="55"/>
      <c r="AW210" s="51"/>
      <c r="AX210" s="56"/>
      <c r="AY210" s="51"/>
      <c r="AZ210" s="51"/>
      <c r="BA210" s="97"/>
      <c r="BB210" s="98"/>
      <c r="BC210" s="98"/>
      <c r="BD210" s="98"/>
      <c r="BE210" s="98"/>
      <c r="BF210" s="98"/>
      <c r="BG210" s="98"/>
      <c r="BH210" s="98"/>
      <c r="BI210" s="98"/>
      <c r="BJ210" s="98"/>
      <c r="BK210" s="98"/>
      <c r="BL210" s="98"/>
      <c r="BM210" s="98"/>
      <c r="BN210" s="98"/>
      <c r="BO210" s="98"/>
      <c r="BP210" s="98"/>
      <c r="BQ210" s="98"/>
      <c r="BR210" s="98"/>
      <c r="BS210" s="98"/>
      <c r="BT210" s="98"/>
      <c r="BU210" s="98"/>
      <c r="BV210" s="98"/>
      <c r="BW210" s="98"/>
      <c r="BX210" s="98"/>
      <c r="BY210" s="98"/>
      <c r="BZ210" s="98"/>
      <c r="CA210" s="98"/>
      <c r="CB210" s="98"/>
      <c r="CC210" s="98"/>
      <c r="CD210" s="98"/>
      <c r="CE210" s="98"/>
      <c r="CF210" s="98"/>
      <c r="CG210" s="98"/>
      <c r="CH210" s="98"/>
      <c r="CI210" s="98"/>
      <c r="CJ210" s="98"/>
      <c r="CK210" s="98"/>
      <c r="CL210" s="98"/>
      <c r="CM210" s="98"/>
      <c r="CN210" s="98"/>
      <c r="CO210" s="98"/>
      <c r="CP210" s="98"/>
      <c r="CQ210" s="98"/>
      <c r="CR210" s="98"/>
      <c r="CS210" s="98"/>
      <c r="CT210" s="98"/>
      <c r="CU210" s="98"/>
      <c r="CV210" s="98"/>
      <c r="CW210" s="98"/>
      <c r="CX210" s="98"/>
      <c r="CY210" s="98"/>
      <c r="CZ210" s="98"/>
      <c r="DA210" s="98"/>
      <c r="DB210" s="98"/>
      <c r="DC210" s="98"/>
      <c r="DD210" s="98"/>
      <c r="DE210" s="98"/>
      <c r="DF210" s="98"/>
      <c r="DG210" s="98"/>
      <c r="DH210" s="98"/>
      <c r="DI210" s="98"/>
      <c r="DJ210" s="98"/>
      <c r="DK210" s="98"/>
      <c r="DL210" s="98"/>
      <c r="DM210" s="98"/>
      <c r="DN210" s="98"/>
      <c r="DO210" s="98"/>
      <c r="DP210" s="98"/>
      <c r="DQ210" s="98"/>
      <c r="DR210" s="98"/>
      <c r="DS210" s="98"/>
      <c r="DT210" s="98"/>
      <c r="DU210" s="98"/>
      <c r="DV210" s="98"/>
      <c r="DW210" s="98"/>
      <c r="DX210" s="98"/>
      <c r="DY210" s="98"/>
      <c r="DZ210" s="98"/>
      <c r="EA210" s="98"/>
      <c r="EB210" s="98"/>
      <c r="EC210" s="98"/>
      <c r="ED210" s="98"/>
      <c r="EE210" s="98"/>
      <c r="EF210" s="98"/>
      <c r="EG210" s="98"/>
      <c r="EH210" s="98"/>
      <c r="EI210" s="98"/>
      <c r="EJ210" s="98"/>
      <c r="EK210" s="98"/>
      <c r="EL210" s="98"/>
      <c r="EM210" s="98"/>
      <c r="EN210" s="98"/>
      <c r="EO210" s="98"/>
      <c r="EP210" s="98"/>
      <c r="EQ210" s="98"/>
      <c r="ER210" s="98"/>
      <c r="ES210" s="98"/>
      <c r="ET210" s="98"/>
      <c r="EU210" s="98"/>
      <c r="EV210" s="98"/>
      <c r="EW210" s="98"/>
      <c r="EX210" s="98"/>
      <c r="EY210" s="98"/>
      <c r="EZ210" s="98"/>
      <c r="FA210" s="98"/>
      <c r="FB210" s="98"/>
      <c r="FC210" s="98"/>
      <c r="FD210" s="98"/>
      <c r="FE210" s="98"/>
      <c r="FF210" s="98"/>
      <c r="FG210" s="98"/>
      <c r="FH210" s="98"/>
      <c r="FI210" s="98"/>
      <c r="FJ210" s="98"/>
      <c r="FK210" s="98"/>
      <c r="FL210" s="98"/>
      <c r="FM210" s="98"/>
      <c r="FN210" s="98"/>
      <c r="FO210" s="98"/>
      <c r="FP210" s="98"/>
      <c r="FQ210" s="98"/>
      <c r="FR210" s="98"/>
      <c r="FS210" s="98"/>
      <c r="FT210" s="98"/>
      <c r="FU210" s="98"/>
      <c r="FV210" s="98"/>
      <c r="FW210" s="98"/>
      <c r="FX210" s="98"/>
      <c r="FY210" s="98"/>
      <c r="FZ210" s="98"/>
      <c r="GA210" s="98"/>
      <c r="GB210" s="98"/>
      <c r="GC210" s="98"/>
      <c r="GD210" s="98"/>
      <c r="GE210" s="98"/>
      <c r="GF210" s="98"/>
      <c r="GG210" s="98"/>
      <c r="GH210" s="98"/>
      <c r="GI210" s="98"/>
      <c r="GJ210" s="98"/>
      <c r="GK210" s="98"/>
      <c r="GL210" s="98"/>
      <c r="GM210" s="98"/>
      <c r="GN210" s="98"/>
      <c r="GO210" s="98"/>
      <c r="GP210" s="98"/>
      <c r="GQ210" s="98"/>
      <c r="GR210" s="98"/>
      <c r="GS210" s="98"/>
      <c r="GT210" s="98"/>
      <c r="GU210" s="98"/>
      <c r="GV210" s="98"/>
      <c r="GW210" s="98"/>
      <c r="GX210" s="98"/>
      <c r="GY210" s="98"/>
      <c r="GZ210" s="98"/>
      <c r="HA210" s="98"/>
      <c r="HB210" s="98"/>
      <c r="HC210" s="98"/>
      <c r="HD210" s="98"/>
      <c r="HE210" s="98"/>
      <c r="HF210" s="98"/>
      <c r="HG210" s="98"/>
      <c r="HH210" s="98"/>
      <c r="HI210" s="98"/>
      <c r="HJ210" s="98"/>
      <c r="HK210" s="98"/>
      <c r="HL210" s="98"/>
      <c r="HM210" s="98"/>
      <c r="HN210" s="98"/>
      <c r="HO210" s="98"/>
      <c r="HP210" s="98"/>
      <c r="HQ210" s="98"/>
      <c r="HR210" s="98"/>
      <c r="HS210" s="98"/>
      <c r="HT210" s="98"/>
      <c r="HU210" s="98"/>
      <c r="HV210" s="98"/>
      <c r="HW210" s="98"/>
      <c r="HX210" s="98"/>
      <c r="HY210" s="98"/>
      <c r="HZ210" s="98"/>
      <c r="IA210" s="98"/>
      <c r="IB210" s="98"/>
      <c r="IC210" s="98"/>
      <c r="ID210" s="98"/>
      <c r="IE210" s="98"/>
      <c r="IF210" s="98"/>
      <c r="IG210" s="98"/>
      <c r="IH210" s="98"/>
      <c r="II210" s="98"/>
      <c r="IJ210" s="98"/>
      <c r="IK210" s="98"/>
      <c r="IL210" s="98"/>
      <c r="IM210" s="98"/>
      <c r="IN210" s="98"/>
      <c r="IO210" s="98"/>
      <c r="IP210" s="98"/>
      <c r="IQ210" s="98"/>
      <c r="IR210" s="98"/>
      <c r="IS210" s="98"/>
      <c r="IT210" s="98"/>
      <c r="IU210" s="98"/>
      <c r="IV210" s="98"/>
    </row>
    <row r="211" spans="1:256" s="4" customFormat="1" ht="24" hidden="1" customHeight="1">
      <c r="A211" s="250" t="s">
        <v>432</v>
      </c>
      <c r="B211" s="31" t="s">
        <v>470</v>
      </c>
      <c r="C211" s="22"/>
      <c r="D211" s="23"/>
      <c r="E211" s="23"/>
      <c r="F211" s="24"/>
      <c r="G211" s="24"/>
      <c r="H211" s="24"/>
      <c r="I211" s="24"/>
      <c r="J211" s="24"/>
      <c r="K211" s="24"/>
      <c r="L211" s="24"/>
      <c r="M211" s="24"/>
      <c r="N211" s="22"/>
      <c r="O211" s="22"/>
      <c r="P211" s="24"/>
      <c r="Q211" s="42">
        <f t="shared" si="19"/>
        <v>19.600000000000001</v>
      </c>
      <c r="R211" s="43">
        <f t="shared" si="20"/>
        <v>0</v>
      </c>
      <c r="S211" s="44"/>
      <c r="T211" s="44"/>
      <c r="U211" s="45"/>
      <c r="V211" s="45"/>
      <c r="W211" s="45"/>
      <c r="X211" s="45"/>
      <c r="Y211" s="45"/>
      <c r="Z211" s="45"/>
      <c r="AA211" s="45"/>
      <c r="AB211" s="48">
        <f t="shared" si="18"/>
        <v>19.600000000000001</v>
      </c>
      <c r="AC211" s="48"/>
      <c r="AD211" s="48"/>
      <c r="AE211" s="48"/>
      <c r="AF211" s="48"/>
      <c r="AG211" s="48"/>
      <c r="AH211" s="44">
        <v>9.1</v>
      </c>
      <c r="AI211" s="44"/>
      <c r="AJ211" s="44"/>
      <c r="AK211" s="44">
        <v>10.5</v>
      </c>
      <c r="AL211" s="52"/>
      <c r="AM211" s="53"/>
      <c r="AN211" s="52"/>
      <c r="AO211" s="54"/>
      <c r="AP211" s="52"/>
      <c r="AQ211" s="53"/>
      <c r="AR211" s="54"/>
      <c r="AS211" s="54"/>
      <c r="AT211" s="54"/>
      <c r="AU211" s="53"/>
      <c r="AV211" s="52"/>
      <c r="AW211" s="54"/>
      <c r="AX211" s="54"/>
      <c r="AY211" s="53"/>
      <c r="AZ211" s="53"/>
      <c r="BA211" s="60"/>
    </row>
    <row r="212" spans="1:256" s="4" customFormat="1" ht="24" hidden="1" customHeight="1">
      <c r="A212" s="250"/>
      <c r="B212" s="31" t="s">
        <v>471</v>
      </c>
      <c r="C212" s="22"/>
      <c r="D212" s="23"/>
      <c r="E212" s="23"/>
      <c r="F212" s="24"/>
      <c r="G212" s="24"/>
      <c r="H212" s="24"/>
      <c r="I212" s="24"/>
      <c r="J212" s="24"/>
      <c r="K212" s="24"/>
      <c r="L212" s="24"/>
      <c r="M212" s="24"/>
      <c r="N212" s="22"/>
      <c r="O212" s="22"/>
      <c r="P212" s="24"/>
      <c r="Q212" s="42">
        <f t="shared" si="19"/>
        <v>398.4</v>
      </c>
      <c r="R212" s="43">
        <f t="shared" si="20"/>
        <v>0</v>
      </c>
      <c r="S212" s="44"/>
      <c r="T212" s="44"/>
      <c r="U212" s="45"/>
      <c r="V212" s="45"/>
      <c r="W212" s="45"/>
      <c r="X212" s="45"/>
      <c r="Y212" s="45"/>
      <c r="Z212" s="45"/>
      <c r="AA212" s="45"/>
      <c r="AB212" s="48">
        <f t="shared" si="18"/>
        <v>398.4</v>
      </c>
      <c r="AC212" s="48"/>
      <c r="AD212" s="48"/>
      <c r="AE212" s="48"/>
      <c r="AF212" s="48"/>
      <c r="AG212" s="48"/>
      <c r="AH212" s="44">
        <v>153.4</v>
      </c>
      <c r="AI212" s="44"/>
      <c r="AJ212" s="44"/>
      <c r="AK212" s="44">
        <v>245</v>
      </c>
      <c r="AL212" s="52"/>
      <c r="AM212" s="53"/>
      <c r="AN212" s="52"/>
      <c r="AO212" s="54"/>
      <c r="AP212" s="52"/>
      <c r="AQ212" s="53"/>
      <c r="AR212" s="54"/>
      <c r="AS212" s="54"/>
      <c r="AT212" s="54"/>
      <c r="AU212" s="53"/>
      <c r="AV212" s="52"/>
      <c r="AW212" s="54"/>
      <c r="AX212" s="54"/>
      <c r="AY212" s="53"/>
      <c r="AZ212" s="53"/>
      <c r="BA212" s="60"/>
    </row>
    <row r="213" spans="1:256" s="4" customFormat="1" ht="24" hidden="1" customHeight="1">
      <c r="A213" s="250"/>
      <c r="B213" s="31" t="s">
        <v>472</v>
      </c>
      <c r="C213" s="22"/>
      <c r="D213" s="23"/>
      <c r="E213" s="23"/>
      <c r="F213" s="24"/>
      <c r="G213" s="24"/>
      <c r="H213" s="24"/>
      <c r="I213" s="24"/>
      <c r="J213" s="24"/>
      <c r="K213" s="24"/>
      <c r="L213" s="24"/>
      <c r="M213" s="24"/>
      <c r="N213" s="22"/>
      <c r="O213" s="22"/>
      <c r="P213" s="24"/>
      <c r="Q213" s="42">
        <f t="shared" si="19"/>
        <v>707.2</v>
      </c>
      <c r="R213" s="43">
        <f t="shared" si="20"/>
        <v>0</v>
      </c>
      <c r="S213" s="44"/>
      <c r="T213" s="44"/>
      <c r="U213" s="45"/>
      <c r="V213" s="45"/>
      <c r="W213" s="45"/>
      <c r="X213" s="45"/>
      <c r="Y213" s="45"/>
      <c r="Z213" s="45"/>
      <c r="AA213" s="45"/>
      <c r="AB213" s="48">
        <f t="shared" si="18"/>
        <v>707.2</v>
      </c>
      <c r="AC213" s="48"/>
      <c r="AD213" s="48"/>
      <c r="AE213" s="48"/>
      <c r="AF213" s="48"/>
      <c r="AG213" s="48"/>
      <c r="AH213" s="44">
        <v>707.2</v>
      </c>
      <c r="AI213" s="44"/>
      <c r="AJ213" s="44"/>
      <c r="AK213" s="44"/>
      <c r="AL213" s="52"/>
      <c r="AM213" s="53"/>
      <c r="AN213" s="52"/>
      <c r="AO213" s="54"/>
      <c r="AP213" s="52"/>
      <c r="AQ213" s="53"/>
      <c r="AR213" s="54"/>
      <c r="AS213" s="54"/>
      <c r="AT213" s="54"/>
      <c r="AU213" s="53"/>
      <c r="AV213" s="52"/>
      <c r="AW213" s="54"/>
      <c r="AX213" s="54"/>
      <c r="AY213" s="53"/>
      <c r="AZ213" s="53"/>
      <c r="BA213" s="60"/>
    </row>
    <row r="214" spans="1:256" s="4" customFormat="1" ht="24" hidden="1" customHeight="1">
      <c r="A214" s="250"/>
      <c r="B214" s="31" t="s">
        <v>473</v>
      </c>
      <c r="C214" s="22"/>
      <c r="D214" s="23"/>
      <c r="E214" s="23"/>
      <c r="F214" s="24"/>
      <c r="G214" s="24"/>
      <c r="H214" s="24"/>
      <c r="I214" s="24"/>
      <c r="J214" s="24"/>
      <c r="K214" s="24"/>
      <c r="L214" s="24"/>
      <c r="M214" s="24"/>
      <c r="N214" s="22"/>
      <c r="O214" s="22"/>
      <c r="P214" s="24"/>
      <c r="Q214" s="42">
        <f t="shared" si="19"/>
        <v>0</v>
      </c>
      <c r="R214" s="43">
        <f t="shared" si="20"/>
        <v>0</v>
      </c>
      <c r="S214" s="44"/>
      <c r="T214" s="44"/>
      <c r="U214" s="45"/>
      <c r="V214" s="45"/>
      <c r="W214" s="45"/>
      <c r="X214" s="45"/>
      <c r="Y214" s="45"/>
      <c r="Z214" s="45"/>
      <c r="AA214" s="45"/>
      <c r="AB214" s="48">
        <f t="shared" si="18"/>
        <v>0</v>
      </c>
      <c r="AC214" s="48"/>
      <c r="AD214" s="48"/>
      <c r="AE214" s="48"/>
      <c r="AF214" s="48"/>
      <c r="AG214" s="48"/>
      <c r="AH214" s="44"/>
      <c r="AI214" s="44"/>
      <c r="AJ214" s="44"/>
      <c r="AK214" s="44"/>
      <c r="AL214" s="52"/>
      <c r="AM214" s="53"/>
      <c r="AN214" s="52"/>
      <c r="AO214" s="54"/>
      <c r="AP214" s="52"/>
      <c r="AQ214" s="53"/>
      <c r="AR214" s="54"/>
      <c r="AS214" s="54"/>
      <c r="AT214" s="54"/>
      <c r="AU214" s="53"/>
      <c r="AV214" s="52"/>
      <c r="AW214" s="54"/>
      <c r="AX214" s="54"/>
      <c r="AY214" s="53"/>
      <c r="AZ214" s="53"/>
      <c r="BA214" s="60"/>
    </row>
    <row r="215" spans="1:256" s="4" customFormat="1" ht="24" hidden="1" customHeight="1">
      <c r="A215" s="250"/>
      <c r="B215" s="31" t="s">
        <v>474</v>
      </c>
      <c r="C215" s="22"/>
      <c r="D215" s="23"/>
      <c r="E215" s="23"/>
      <c r="F215" s="24"/>
      <c r="G215" s="24"/>
      <c r="H215" s="24"/>
      <c r="I215" s="24"/>
      <c r="J215" s="24"/>
      <c r="K215" s="24"/>
      <c r="L215" s="24"/>
      <c r="M215" s="24"/>
      <c r="N215" s="22"/>
      <c r="O215" s="22"/>
      <c r="P215" s="24"/>
      <c r="Q215" s="42">
        <f t="shared" si="19"/>
        <v>0</v>
      </c>
      <c r="R215" s="43">
        <f t="shared" si="20"/>
        <v>0</v>
      </c>
      <c r="S215" s="44"/>
      <c r="T215" s="44"/>
      <c r="U215" s="45"/>
      <c r="V215" s="45"/>
      <c r="W215" s="45"/>
      <c r="X215" s="45"/>
      <c r="Y215" s="45"/>
      <c r="Z215" s="45"/>
      <c r="AA215" s="45"/>
      <c r="AB215" s="48">
        <f t="shared" si="18"/>
        <v>0</v>
      </c>
      <c r="AC215" s="48"/>
      <c r="AD215" s="48"/>
      <c r="AE215" s="48"/>
      <c r="AF215" s="48"/>
      <c r="AG215" s="48"/>
      <c r="AH215" s="44"/>
      <c r="AI215" s="44"/>
      <c r="AJ215" s="44"/>
      <c r="AK215" s="44"/>
      <c r="AL215" s="52"/>
      <c r="AM215" s="53"/>
      <c r="AN215" s="52"/>
      <c r="AO215" s="54"/>
      <c r="AP215" s="52"/>
      <c r="AQ215" s="53"/>
      <c r="AR215" s="54"/>
      <c r="AS215" s="54"/>
      <c r="AT215" s="54"/>
      <c r="AU215" s="53"/>
      <c r="AV215" s="52"/>
      <c r="AW215" s="54"/>
      <c r="AX215" s="54"/>
      <c r="AY215" s="53"/>
      <c r="AZ215" s="53"/>
      <c r="BA215" s="60"/>
    </row>
    <row r="216" spans="1:256" s="4" customFormat="1" ht="24" hidden="1" customHeight="1">
      <c r="A216" s="250"/>
      <c r="B216" s="31" t="s">
        <v>475</v>
      </c>
      <c r="C216" s="22"/>
      <c r="D216" s="23"/>
      <c r="E216" s="23"/>
      <c r="F216" s="24"/>
      <c r="G216" s="24"/>
      <c r="H216" s="24"/>
      <c r="I216" s="24"/>
      <c r="J216" s="24"/>
      <c r="K216" s="24"/>
      <c r="L216" s="24"/>
      <c r="M216" s="24"/>
      <c r="N216" s="22"/>
      <c r="O216" s="22"/>
      <c r="P216" s="24"/>
      <c r="Q216" s="42">
        <f t="shared" si="19"/>
        <v>0</v>
      </c>
      <c r="R216" s="43">
        <f t="shared" si="20"/>
        <v>0</v>
      </c>
      <c r="S216" s="44"/>
      <c r="T216" s="44"/>
      <c r="U216" s="45"/>
      <c r="V216" s="45"/>
      <c r="W216" s="45"/>
      <c r="X216" s="45"/>
      <c r="Y216" s="45"/>
      <c r="Z216" s="45"/>
      <c r="AA216" s="45"/>
      <c r="AB216" s="48">
        <f t="shared" si="18"/>
        <v>0</v>
      </c>
      <c r="AC216" s="48"/>
      <c r="AD216" s="48"/>
      <c r="AE216" s="48"/>
      <c r="AF216" s="48"/>
      <c r="AG216" s="48"/>
      <c r="AH216" s="44"/>
      <c r="AI216" s="44"/>
      <c r="AJ216" s="44"/>
      <c r="AK216" s="44"/>
      <c r="AL216" s="52"/>
      <c r="AM216" s="53"/>
      <c r="AN216" s="52"/>
      <c r="AO216" s="54"/>
      <c r="AP216" s="52"/>
      <c r="AQ216" s="53"/>
      <c r="AR216" s="54"/>
      <c r="AS216" s="54"/>
      <c r="AT216" s="44"/>
      <c r="AU216" s="53"/>
      <c r="AV216" s="52"/>
      <c r="AW216" s="54"/>
      <c r="AX216" s="54"/>
      <c r="AY216" s="53"/>
      <c r="AZ216" s="53"/>
      <c r="BA216" s="60"/>
    </row>
    <row r="217" spans="1:256" s="4" customFormat="1" ht="24" hidden="1" customHeight="1">
      <c r="A217" s="250"/>
      <c r="B217" s="31" t="s">
        <v>476</v>
      </c>
      <c r="C217" s="22"/>
      <c r="D217" s="23"/>
      <c r="E217" s="23"/>
      <c r="F217" s="24"/>
      <c r="G217" s="24"/>
      <c r="H217" s="24"/>
      <c r="I217" s="24"/>
      <c r="J217" s="24"/>
      <c r="K217" s="24"/>
      <c r="L217" s="24"/>
      <c r="M217" s="24"/>
      <c r="N217" s="22"/>
      <c r="O217" s="22"/>
      <c r="P217" s="24"/>
      <c r="Q217" s="42">
        <f t="shared" si="19"/>
        <v>12000</v>
      </c>
      <c r="R217" s="43">
        <f t="shared" si="20"/>
        <v>0</v>
      </c>
      <c r="S217" s="44"/>
      <c r="T217" s="44"/>
      <c r="U217" s="45"/>
      <c r="V217" s="45"/>
      <c r="W217" s="45"/>
      <c r="X217" s="45"/>
      <c r="Y217" s="45"/>
      <c r="Z217" s="45"/>
      <c r="AA217" s="45"/>
      <c r="AB217" s="48">
        <f t="shared" si="18"/>
        <v>12000</v>
      </c>
      <c r="AC217" s="48"/>
      <c r="AD217" s="48"/>
      <c r="AE217" s="48"/>
      <c r="AF217" s="48"/>
      <c r="AG217" s="48"/>
      <c r="AH217" s="44"/>
      <c r="AI217" s="44"/>
      <c r="AJ217" s="44"/>
      <c r="AK217" s="44"/>
      <c r="AL217" s="52"/>
      <c r="AM217" s="53"/>
      <c r="AN217" s="52"/>
      <c r="AO217" s="54"/>
      <c r="AP217" s="52"/>
      <c r="AQ217" s="53"/>
      <c r="AR217" s="54"/>
      <c r="AS217" s="54"/>
      <c r="AT217" s="44">
        <v>12000</v>
      </c>
      <c r="AU217" s="53"/>
      <c r="AV217" s="52"/>
      <c r="AW217" s="54"/>
      <c r="AX217" s="54"/>
      <c r="AY217" s="53"/>
      <c r="AZ217" s="53"/>
      <c r="BA217" s="60"/>
    </row>
    <row r="218" spans="1:256" s="4" customFormat="1" ht="24" hidden="1" customHeight="1">
      <c r="A218" s="250"/>
      <c r="B218" s="31" t="s">
        <v>477</v>
      </c>
      <c r="C218" s="22"/>
      <c r="D218" s="23"/>
      <c r="E218" s="23"/>
      <c r="F218" s="24"/>
      <c r="G218" s="24"/>
      <c r="H218" s="24"/>
      <c r="I218" s="24"/>
      <c r="J218" s="24"/>
      <c r="K218" s="24"/>
      <c r="L218" s="24"/>
      <c r="M218" s="24"/>
      <c r="N218" s="22"/>
      <c r="O218" s="22"/>
      <c r="P218" s="24"/>
      <c r="Q218" s="42">
        <f t="shared" si="19"/>
        <v>12700</v>
      </c>
      <c r="R218" s="43">
        <f t="shared" si="20"/>
        <v>0</v>
      </c>
      <c r="S218" s="44"/>
      <c r="T218" s="44"/>
      <c r="U218" s="45"/>
      <c r="V218" s="45"/>
      <c r="W218" s="45"/>
      <c r="X218" s="45"/>
      <c r="Y218" s="45"/>
      <c r="Z218" s="45"/>
      <c r="AA218" s="45"/>
      <c r="AB218" s="48">
        <f t="shared" si="18"/>
        <v>12700</v>
      </c>
      <c r="AC218" s="48"/>
      <c r="AD218" s="48"/>
      <c r="AE218" s="48"/>
      <c r="AF218" s="48"/>
      <c r="AG218" s="48"/>
      <c r="AH218" s="44"/>
      <c r="AI218" s="44"/>
      <c r="AJ218" s="44"/>
      <c r="AK218" s="44"/>
      <c r="AL218" s="52"/>
      <c r="AM218" s="53"/>
      <c r="AN218" s="52"/>
      <c r="AO218" s="54"/>
      <c r="AP218" s="52"/>
      <c r="AQ218" s="53"/>
      <c r="AR218" s="54"/>
      <c r="AS218" s="54"/>
      <c r="AT218" s="44">
        <v>12700</v>
      </c>
      <c r="AU218" s="53"/>
      <c r="AV218" s="52"/>
      <c r="AW218" s="54"/>
      <c r="AX218" s="54"/>
      <c r="AY218" s="53"/>
      <c r="AZ218" s="53"/>
      <c r="BA218" s="60"/>
    </row>
    <row r="219" spans="1:256" s="4" customFormat="1" ht="24" hidden="1" customHeight="1">
      <c r="A219" s="250"/>
      <c r="B219" s="31" t="s">
        <v>478</v>
      </c>
      <c r="C219" s="22"/>
      <c r="D219" s="23"/>
      <c r="E219" s="23"/>
      <c r="F219" s="24"/>
      <c r="G219" s="24"/>
      <c r="H219" s="24"/>
      <c r="I219" s="24"/>
      <c r="J219" s="24"/>
      <c r="K219" s="24"/>
      <c r="L219" s="24"/>
      <c r="M219" s="24"/>
      <c r="N219" s="22"/>
      <c r="O219" s="22"/>
      <c r="P219" s="24"/>
      <c r="Q219" s="42">
        <f t="shared" si="19"/>
        <v>0</v>
      </c>
      <c r="R219" s="43">
        <f t="shared" si="20"/>
        <v>0</v>
      </c>
      <c r="S219" s="44"/>
      <c r="T219" s="44"/>
      <c r="U219" s="45"/>
      <c r="V219" s="45"/>
      <c r="W219" s="45"/>
      <c r="X219" s="45"/>
      <c r="Y219" s="45"/>
      <c r="Z219" s="45"/>
      <c r="AA219" s="45"/>
      <c r="AB219" s="48">
        <f t="shared" si="18"/>
        <v>0</v>
      </c>
      <c r="AC219" s="48"/>
      <c r="AD219" s="48"/>
      <c r="AE219" s="48"/>
      <c r="AF219" s="48"/>
      <c r="AG219" s="48"/>
      <c r="AH219" s="44"/>
      <c r="AI219" s="44"/>
      <c r="AJ219" s="44"/>
      <c r="AK219" s="44"/>
      <c r="AL219" s="52"/>
      <c r="AM219" s="53"/>
      <c r="AN219" s="52"/>
      <c r="AO219" s="54"/>
      <c r="AP219" s="52"/>
      <c r="AQ219" s="53"/>
      <c r="AR219" s="54"/>
      <c r="AS219" s="54"/>
      <c r="AT219" s="44"/>
      <c r="AU219" s="53"/>
      <c r="AV219" s="52"/>
      <c r="AW219" s="54"/>
      <c r="AX219" s="54"/>
      <c r="AY219" s="53"/>
      <c r="AZ219" s="53"/>
      <c r="BA219" s="60"/>
    </row>
    <row r="220" spans="1:256" s="4" customFormat="1" ht="24" hidden="1" customHeight="1">
      <c r="A220" s="250"/>
      <c r="B220" s="31" t="s">
        <v>479</v>
      </c>
      <c r="C220" s="22"/>
      <c r="D220" s="23"/>
      <c r="E220" s="23"/>
      <c r="F220" s="24"/>
      <c r="G220" s="24"/>
      <c r="H220" s="24"/>
      <c r="I220" s="24"/>
      <c r="J220" s="24"/>
      <c r="K220" s="24"/>
      <c r="L220" s="24"/>
      <c r="M220" s="24"/>
      <c r="N220" s="22"/>
      <c r="O220" s="22"/>
      <c r="P220" s="24"/>
      <c r="Q220" s="42">
        <f t="shared" si="19"/>
        <v>11362.4</v>
      </c>
      <c r="R220" s="43">
        <f t="shared" si="20"/>
        <v>0</v>
      </c>
      <c r="S220" s="44"/>
      <c r="T220" s="44"/>
      <c r="U220" s="45"/>
      <c r="V220" s="45"/>
      <c r="W220" s="45"/>
      <c r="X220" s="45"/>
      <c r="Y220" s="45"/>
      <c r="Z220" s="45"/>
      <c r="AA220" s="45"/>
      <c r="AB220" s="48">
        <f t="shared" si="18"/>
        <v>11362.4</v>
      </c>
      <c r="AC220" s="48"/>
      <c r="AD220" s="48"/>
      <c r="AE220" s="48"/>
      <c r="AF220" s="48"/>
      <c r="AG220" s="48"/>
      <c r="AH220" s="44">
        <v>62.4</v>
      </c>
      <c r="AI220" s="44"/>
      <c r="AJ220" s="44"/>
      <c r="AK220" s="44"/>
      <c r="AL220" s="52"/>
      <c r="AM220" s="53"/>
      <c r="AN220" s="52"/>
      <c r="AO220" s="54"/>
      <c r="AP220" s="52"/>
      <c r="AQ220" s="53"/>
      <c r="AR220" s="54"/>
      <c r="AS220" s="54"/>
      <c r="AT220" s="44">
        <v>11300</v>
      </c>
      <c r="AU220" s="53"/>
      <c r="AV220" s="52"/>
      <c r="AW220" s="54"/>
      <c r="AX220" s="54"/>
      <c r="AY220" s="53"/>
      <c r="AZ220" s="53"/>
      <c r="BA220" s="60"/>
    </row>
    <row r="221" spans="1:256" s="4" customFormat="1" ht="24" hidden="1" customHeight="1">
      <c r="A221" s="250"/>
      <c r="B221" s="31" t="s">
        <v>480</v>
      </c>
      <c r="C221" s="22"/>
      <c r="D221" s="23"/>
      <c r="E221" s="23"/>
      <c r="F221" s="24"/>
      <c r="G221" s="24"/>
      <c r="H221" s="24"/>
      <c r="I221" s="24"/>
      <c r="J221" s="24"/>
      <c r="K221" s="24"/>
      <c r="L221" s="24"/>
      <c r="M221" s="24"/>
      <c r="N221" s="22"/>
      <c r="O221" s="22"/>
      <c r="P221" s="24"/>
      <c r="Q221" s="42">
        <f t="shared" si="19"/>
        <v>141.69999999999999</v>
      </c>
      <c r="R221" s="43">
        <f t="shared" si="20"/>
        <v>0</v>
      </c>
      <c r="S221" s="44"/>
      <c r="T221" s="44"/>
      <c r="U221" s="45"/>
      <c r="V221" s="45"/>
      <c r="W221" s="45"/>
      <c r="X221" s="45"/>
      <c r="Y221" s="45"/>
      <c r="Z221" s="45"/>
      <c r="AA221" s="45"/>
      <c r="AB221" s="48">
        <f t="shared" si="18"/>
        <v>141.69999999999999</v>
      </c>
      <c r="AC221" s="48"/>
      <c r="AD221" s="48"/>
      <c r="AE221" s="48"/>
      <c r="AF221" s="48"/>
      <c r="AG221" s="48"/>
      <c r="AH221" s="44">
        <v>141.69999999999999</v>
      </c>
      <c r="AI221" s="44"/>
      <c r="AJ221" s="44"/>
      <c r="AK221" s="44"/>
      <c r="AL221" s="52"/>
      <c r="AM221" s="53"/>
      <c r="AN221" s="52"/>
      <c r="AO221" s="54"/>
      <c r="AP221" s="52"/>
      <c r="AQ221" s="53"/>
      <c r="AR221" s="54"/>
      <c r="AS221" s="54"/>
      <c r="AT221" s="44"/>
      <c r="AU221" s="53"/>
      <c r="AV221" s="52"/>
      <c r="AW221" s="54"/>
      <c r="AX221" s="54"/>
      <c r="AY221" s="53"/>
      <c r="AZ221" s="53"/>
      <c r="BA221" s="60"/>
    </row>
    <row r="222" spans="1:256" s="4" customFormat="1" ht="24" hidden="1" customHeight="1">
      <c r="A222" s="250"/>
      <c r="B222" s="31" t="s">
        <v>481</v>
      </c>
      <c r="C222" s="22"/>
      <c r="D222" s="23"/>
      <c r="E222" s="23"/>
      <c r="F222" s="24"/>
      <c r="G222" s="24"/>
      <c r="H222" s="24"/>
      <c r="I222" s="24"/>
      <c r="J222" s="24"/>
      <c r="K222" s="24"/>
      <c r="L222" s="24"/>
      <c r="M222" s="24"/>
      <c r="N222" s="22"/>
      <c r="O222" s="22"/>
      <c r="P222" s="24"/>
      <c r="Q222" s="42">
        <f t="shared" si="19"/>
        <v>197.39999999999998</v>
      </c>
      <c r="R222" s="43">
        <f t="shared" si="20"/>
        <v>0</v>
      </c>
      <c r="S222" s="44"/>
      <c r="T222" s="44"/>
      <c r="U222" s="45"/>
      <c r="V222" s="45"/>
      <c r="W222" s="45"/>
      <c r="X222" s="45"/>
      <c r="Y222" s="45"/>
      <c r="Z222" s="45"/>
      <c r="AA222" s="45"/>
      <c r="AB222" s="48">
        <f t="shared" si="18"/>
        <v>197.39999999999998</v>
      </c>
      <c r="AC222" s="48"/>
      <c r="AD222" s="48"/>
      <c r="AE222" s="48"/>
      <c r="AF222" s="48"/>
      <c r="AG222" s="48"/>
      <c r="AH222" s="44"/>
      <c r="AI222" s="44"/>
      <c r="AJ222" s="44"/>
      <c r="AK222" s="44">
        <v>197.39999999999998</v>
      </c>
      <c r="AL222" s="52"/>
      <c r="AM222" s="53"/>
      <c r="AN222" s="52"/>
      <c r="AO222" s="54"/>
      <c r="AP222" s="52"/>
      <c r="AQ222" s="53"/>
      <c r="AR222" s="54"/>
      <c r="AS222" s="54"/>
      <c r="AT222" s="54"/>
      <c r="AU222" s="53"/>
      <c r="AV222" s="52"/>
      <c r="AW222" s="54"/>
      <c r="AX222" s="54"/>
      <c r="AY222" s="53"/>
      <c r="AZ222" s="53"/>
      <c r="BA222" s="60"/>
    </row>
    <row r="223" spans="1:256" s="4" customFormat="1" ht="24" hidden="1" customHeight="1">
      <c r="A223" s="250"/>
      <c r="B223" s="31" t="s">
        <v>482</v>
      </c>
      <c r="C223" s="22"/>
      <c r="D223" s="23"/>
      <c r="E223" s="23"/>
      <c r="F223" s="24"/>
      <c r="G223" s="24"/>
      <c r="H223" s="24"/>
      <c r="I223" s="24"/>
      <c r="J223" s="24"/>
      <c r="K223" s="24"/>
      <c r="L223" s="24"/>
      <c r="M223" s="24"/>
      <c r="N223" s="22"/>
      <c r="O223" s="22"/>
      <c r="P223" s="24"/>
      <c r="Q223" s="42">
        <f t="shared" si="19"/>
        <v>0</v>
      </c>
      <c r="R223" s="43">
        <f t="shared" si="20"/>
        <v>0</v>
      </c>
      <c r="S223" s="44"/>
      <c r="T223" s="44"/>
      <c r="U223" s="45"/>
      <c r="V223" s="45"/>
      <c r="W223" s="45"/>
      <c r="X223" s="45"/>
      <c r="Y223" s="45"/>
      <c r="Z223" s="45"/>
      <c r="AA223" s="45"/>
      <c r="AB223" s="48">
        <f t="shared" si="18"/>
        <v>0</v>
      </c>
      <c r="AC223" s="48"/>
      <c r="AD223" s="48"/>
      <c r="AE223" s="48"/>
      <c r="AF223" s="48"/>
      <c r="AG223" s="48"/>
      <c r="AH223" s="44"/>
      <c r="AI223" s="44"/>
      <c r="AJ223" s="44"/>
      <c r="AK223" s="44"/>
      <c r="AL223" s="52"/>
      <c r="AM223" s="53"/>
      <c r="AN223" s="52"/>
      <c r="AO223" s="54"/>
      <c r="AP223" s="52"/>
      <c r="AQ223" s="53"/>
      <c r="AR223" s="54"/>
      <c r="AS223" s="54"/>
      <c r="AT223" s="54"/>
      <c r="AU223" s="53"/>
      <c r="AV223" s="52"/>
      <c r="AW223" s="54"/>
      <c r="AX223" s="54"/>
      <c r="AY223" s="53"/>
      <c r="AZ223" s="53"/>
      <c r="BA223" s="60"/>
    </row>
    <row r="224" spans="1:256" s="88" customFormat="1" ht="20.100000000000001" customHeight="1">
      <c r="A224" s="247" t="s">
        <v>483</v>
      </c>
      <c r="B224" s="248"/>
      <c r="C224" s="17"/>
      <c r="D224" s="18"/>
      <c r="E224" s="18"/>
      <c r="F224" s="19"/>
      <c r="G224" s="19"/>
      <c r="H224" s="19"/>
      <c r="I224" s="19"/>
      <c r="J224" s="19"/>
      <c r="K224" s="19"/>
      <c r="L224" s="19"/>
      <c r="M224" s="19"/>
      <c r="N224" s="17"/>
      <c r="O224" s="17"/>
      <c r="P224" s="34"/>
      <c r="Q224" s="43">
        <f t="shared" si="19"/>
        <v>11430</v>
      </c>
      <c r="R224" s="43">
        <f t="shared" si="20"/>
        <v>11430</v>
      </c>
      <c r="S224" s="40"/>
      <c r="T224" s="43"/>
      <c r="U224" s="43"/>
      <c r="V224" s="43"/>
      <c r="W224" s="43"/>
      <c r="X224" s="43"/>
      <c r="Y224" s="43"/>
      <c r="Z224" s="43">
        <v>430</v>
      </c>
      <c r="AA224" s="43">
        <v>11000</v>
      </c>
      <c r="AB224" s="43"/>
      <c r="AC224" s="43"/>
      <c r="AD224" s="43"/>
      <c r="AE224" s="43"/>
      <c r="AF224" s="93"/>
      <c r="AG224" s="95"/>
      <c r="AH224" s="41"/>
      <c r="AI224" s="41"/>
      <c r="AJ224" s="47"/>
      <c r="AK224" s="41"/>
      <c r="AL224" s="55"/>
      <c r="AM224" s="51"/>
      <c r="AN224" s="55"/>
      <c r="AO224" s="51"/>
      <c r="AP224" s="55"/>
      <c r="AQ224" s="51"/>
      <c r="AR224" s="51"/>
      <c r="AS224" s="51"/>
      <c r="AT224" s="41"/>
      <c r="AU224" s="51"/>
      <c r="AV224" s="55"/>
      <c r="AW224" s="51"/>
      <c r="AX224" s="56"/>
      <c r="AY224" s="51"/>
      <c r="AZ224" s="51"/>
      <c r="BA224" s="97"/>
      <c r="BB224" s="98"/>
      <c r="BC224" s="98"/>
      <c r="BD224" s="98"/>
      <c r="BE224" s="98"/>
      <c r="BF224" s="98"/>
      <c r="BG224" s="98"/>
      <c r="BH224" s="98"/>
      <c r="BI224" s="98"/>
      <c r="BJ224" s="98"/>
      <c r="BK224" s="98"/>
      <c r="BL224" s="98"/>
      <c r="BM224" s="98"/>
      <c r="BN224" s="98"/>
      <c r="BO224" s="98"/>
      <c r="BP224" s="98"/>
      <c r="BQ224" s="98"/>
      <c r="BR224" s="98"/>
      <c r="BS224" s="98"/>
      <c r="BT224" s="98"/>
      <c r="BU224" s="98"/>
      <c r="BV224" s="98"/>
      <c r="BW224" s="98"/>
      <c r="BX224" s="98"/>
      <c r="BY224" s="98"/>
      <c r="BZ224" s="98"/>
      <c r="CA224" s="98"/>
      <c r="CB224" s="98"/>
      <c r="CC224" s="98"/>
      <c r="CD224" s="98"/>
      <c r="CE224" s="98"/>
      <c r="CF224" s="98"/>
      <c r="CG224" s="98"/>
      <c r="CH224" s="98"/>
      <c r="CI224" s="98"/>
      <c r="CJ224" s="98"/>
      <c r="CK224" s="98"/>
      <c r="CL224" s="98"/>
      <c r="CM224" s="98"/>
      <c r="CN224" s="98"/>
      <c r="CO224" s="98"/>
      <c r="CP224" s="98"/>
      <c r="CQ224" s="98"/>
      <c r="CR224" s="98"/>
      <c r="CS224" s="98"/>
      <c r="CT224" s="98"/>
      <c r="CU224" s="98"/>
      <c r="CV224" s="98"/>
      <c r="CW224" s="98"/>
      <c r="CX224" s="98"/>
      <c r="CY224" s="98"/>
      <c r="CZ224" s="98"/>
      <c r="DA224" s="98"/>
      <c r="DB224" s="98"/>
      <c r="DC224" s="98"/>
      <c r="DD224" s="98"/>
      <c r="DE224" s="98"/>
      <c r="DF224" s="98"/>
      <c r="DG224" s="98"/>
      <c r="DH224" s="98"/>
      <c r="DI224" s="98"/>
      <c r="DJ224" s="98"/>
      <c r="DK224" s="98"/>
      <c r="DL224" s="98"/>
      <c r="DM224" s="98"/>
      <c r="DN224" s="98"/>
      <c r="DO224" s="98"/>
      <c r="DP224" s="98"/>
      <c r="DQ224" s="98"/>
      <c r="DR224" s="98"/>
      <c r="DS224" s="98"/>
      <c r="DT224" s="98"/>
      <c r="DU224" s="98"/>
      <c r="DV224" s="98"/>
      <c r="DW224" s="98"/>
      <c r="DX224" s="98"/>
      <c r="DY224" s="98"/>
      <c r="DZ224" s="98"/>
      <c r="EA224" s="98"/>
      <c r="EB224" s="98"/>
      <c r="EC224" s="98"/>
      <c r="ED224" s="98"/>
      <c r="EE224" s="98"/>
      <c r="EF224" s="98"/>
      <c r="EG224" s="98"/>
      <c r="EH224" s="98"/>
      <c r="EI224" s="98"/>
      <c r="EJ224" s="98"/>
      <c r="EK224" s="98"/>
      <c r="EL224" s="98"/>
      <c r="EM224" s="98"/>
      <c r="EN224" s="98"/>
      <c r="EO224" s="98"/>
      <c r="EP224" s="98"/>
      <c r="EQ224" s="98"/>
      <c r="ER224" s="98"/>
      <c r="ES224" s="98"/>
      <c r="ET224" s="98"/>
      <c r="EU224" s="98"/>
      <c r="EV224" s="98"/>
      <c r="EW224" s="98"/>
      <c r="EX224" s="98"/>
      <c r="EY224" s="98"/>
      <c r="EZ224" s="98"/>
      <c r="FA224" s="98"/>
      <c r="FB224" s="98"/>
      <c r="FC224" s="98"/>
      <c r="FD224" s="98"/>
      <c r="FE224" s="98"/>
      <c r="FF224" s="98"/>
      <c r="FG224" s="98"/>
      <c r="FH224" s="98"/>
      <c r="FI224" s="98"/>
      <c r="FJ224" s="98"/>
      <c r="FK224" s="98"/>
      <c r="FL224" s="98"/>
      <c r="FM224" s="98"/>
      <c r="FN224" s="98"/>
      <c r="FO224" s="98"/>
      <c r="FP224" s="98"/>
      <c r="FQ224" s="98"/>
      <c r="FR224" s="98"/>
      <c r="FS224" s="98"/>
      <c r="FT224" s="98"/>
      <c r="FU224" s="98"/>
      <c r="FV224" s="98"/>
      <c r="FW224" s="98"/>
      <c r="FX224" s="98"/>
      <c r="FY224" s="98"/>
      <c r="FZ224" s="98"/>
      <c r="GA224" s="98"/>
      <c r="GB224" s="98"/>
      <c r="GC224" s="98"/>
      <c r="GD224" s="98"/>
      <c r="GE224" s="98"/>
      <c r="GF224" s="98"/>
      <c r="GG224" s="98"/>
      <c r="GH224" s="98"/>
      <c r="GI224" s="98"/>
      <c r="GJ224" s="98"/>
      <c r="GK224" s="98"/>
      <c r="GL224" s="98"/>
      <c r="GM224" s="98"/>
      <c r="GN224" s="98"/>
      <c r="GO224" s="98"/>
      <c r="GP224" s="98"/>
      <c r="GQ224" s="98"/>
      <c r="GR224" s="98"/>
      <c r="GS224" s="98"/>
      <c r="GT224" s="98"/>
      <c r="GU224" s="98"/>
      <c r="GV224" s="98"/>
      <c r="GW224" s="98"/>
      <c r="GX224" s="98"/>
      <c r="GY224" s="98"/>
      <c r="GZ224" s="98"/>
      <c r="HA224" s="98"/>
      <c r="HB224" s="98"/>
      <c r="HC224" s="98"/>
      <c r="HD224" s="98"/>
      <c r="HE224" s="98"/>
      <c r="HF224" s="98"/>
      <c r="HG224" s="98"/>
      <c r="HH224" s="98"/>
      <c r="HI224" s="98"/>
      <c r="HJ224" s="98"/>
      <c r="HK224" s="98"/>
      <c r="HL224" s="98"/>
      <c r="HM224" s="98"/>
      <c r="HN224" s="98"/>
      <c r="HO224" s="98"/>
      <c r="HP224" s="98"/>
      <c r="HQ224" s="98"/>
      <c r="HR224" s="98"/>
      <c r="HS224" s="98"/>
      <c r="HT224" s="98"/>
      <c r="HU224" s="98"/>
      <c r="HV224" s="98"/>
      <c r="HW224" s="98"/>
      <c r="HX224" s="98"/>
      <c r="HY224" s="98"/>
      <c r="HZ224" s="98"/>
      <c r="IA224" s="98"/>
      <c r="IB224" s="98"/>
      <c r="IC224" s="98"/>
      <c r="ID224" s="98"/>
      <c r="IE224" s="98"/>
      <c r="IF224" s="98"/>
      <c r="IG224" s="98"/>
      <c r="IH224" s="98"/>
      <c r="II224" s="98"/>
      <c r="IJ224" s="98"/>
      <c r="IK224" s="98"/>
      <c r="IL224" s="98"/>
      <c r="IM224" s="98"/>
      <c r="IN224" s="98"/>
      <c r="IO224" s="98"/>
      <c r="IP224" s="98"/>
      <c r="IQ224" s="98"/>
      <c r="IR224" s="98"/>
      <c r="IS224" s="98"/>
      <c r="IT224" s="98"/>
      <c r="IU224" s="98"/>
      <c r="IV224" s="98"/>
    </row>
    <row r="225" spans="1:256" s="89" customFormat="1" ht="27" hidden="1" customHeight="1">
      <c r="A225" s="259" t="s">
        <v>484</v>
      </c>
      <c r="B225" s="260"/>
      <c r="C225" s="17"/>
      <c r="D225" s="18"/>
      <c r="E225" s="18"/>
      <c r="F225" s="19"/>
      <c r="G225" s="19"/>
      <c r="H225" s="19"/>
      <c r="I225" s="19"/>
      <c r="J225" s="19"/>
      <c r="K225" s="19"/>
      <c r="L225" s="19"/>
      <c r="M225" s="19"/>
      <c r="N225" s="17"/>
      <c r="O225" s="17"/>
      <c r="P225" s="19"/>
      <c r="Q225" s="38"/>
      <c r="R225" s="69"/>
      <c r="S225" s="40"/>
      <c r="T225" s="69"/>
      <c r="U225" s="70"/>
      <c r="V225" s="70"/>
      <c r="W225" s="70"/>
      <c r="X225" s="70"/>
      <c r="Y225" s="70"/>
      <c r="Z225" s="70"/>
      <c r="AA225" s="70"/>
      <c r="AB225" s="38"/>
      <c r="AC225" s="38"/>
      <c r="AD225" s="38"/>
      <c r="AE225" s="38"/>
      <c r="AF225" s="38"/>
      <c r="AG225" s="70"/>
      <c r="AH225" s="69"/>
      <c r="AI225" s="69"/>
      <c r="AJ225" s="75"/>
      <c r="AK225" s="69"/>
      <c r="AL225" s="77"/>
      <c r="AM225" s="78"/>
      <c r="AN225" s="77"/>
      <c r="AO225" s="78"/>
      <c r="AP225" s="77"/>
      <c r="AQ225" s="79"/>
      <c r="AR225" s="78"/>
      <c r="AS225" s="78"/>
      <c r="AT225" s="69"/>
      <c r="AU225" s="79"/>
      <c r="AV225" s="77"/>
      <c r="AW225" s="78"/>
      <c r="AX225" s="82"/>
      <c r="AY225" s="79"/>
      <c r="AZ225" s="79"/>
      <c r="BA225" s="104"/>
      <c r="DP225" s="106"/>
      <c r="DQ225" s="106"/>
      <c r="DR225" s="106"/>
      <c r="DS225" s="106"/>
      <c r="DT225" s="106"/>
      <c r="DU225" s="106"/>
      <c r="DV225" s="106"/>
      <c r="DW225" s="106"/>
      <c r="DX225" s="106"/>
      <c r="DY225" s="106"/>
      <c r="DZ225" s="106"/>
      <c r="EA225" s="106"/>
      <c r="EB225" s="106"/>
      <c r="EC225" s="106"/>
      <c r="ED225" s="106"/>
      <c r="EE225" s="106"/>
      <c r="EF225" s="106"/>
      <c r="EG225" s="106"/>
      <c r="EH225" s="106"/>
      <c r="EI225" s="106"/>
      <c r="EJ225" s="106"/>
      <c r="EK225" s="106"/>
      <c r="EL225" s="106"/>
      <c r="EM225" s="106"/>
      <c r="EN225" s="106"/>
      <c r="EO225" s="106"/>
      <c r="EP225" s="106"/>
      <c r="EQ225" s="106"/>
      <c r="ER225" s="106"/>
      <c r="ES225" s="106"/>
      <c r="ET225" s="106"/>
      <c r="EU225" s="106"/>
      <c r="EV225" s="106"/>
      <c r="EW225" s="106"/>
      <c r="EX225" s="106"/>
      <c r="EY225" s="106"/>
      <c r="EZ225" s="106"/>
      <c r="FA225" s="106"/>
      <c r="FB225" s="106"/>
      <c r="FC225" s="106"/>
      <c r="FD225" s="106"/>
      <c r="FE225" s="106"/>
      <c r="FF225" s="106"/>
      <c r="FG225" s="106"/>
      <c r="FH225" s="106"/>
      <c r="FI225" s="106"/>
      <c r="FJ225" s="106"/>
      <c r="FK225" s="106"/>
      <c r="FL225" s="106"/>
      <c r="FM225" s="106"/>
      <c r="FN225" s="106"/>
      <c r="FO225" s="106"/>
      <c r="FP225" s="106"/>
      <c r="FQ225" s="106"/>
      <c r="FR225" s="106"/>
      <c r="FS225" s="106"/>
      <c r="FT225" s="106"/>
      <c r="FU225" s="106"/>
      <c r="FV225" s="106"/>
      <c r="FW225" s="106"/>
      <c r="FX225" s="106"/>
      <c r="FY225" s="106"/>
      <c r="FZ225" s="106"/>
      <c r="GA225" s="106"/>
      <c r="GB225" s="106"/>
      <c r="GC225" s="106"/>
      <c r="GD225" s="106"/>
      <c r="GE225" s="106"/>
      <c r="GF225" s="106"/>
      <c r="GG225" s="106"/>
      <c r="GH225" s="106"/>
      <c r="GI225" s="106"/>
      <c r="GJ225" s="106"/>
      <c r="GK225" s="106"/>
      <c r="GL225" s="106"/>
      <c r="GM225" s="106"/>
      <c r="GN225" s="106"/>
      <c r="GO225" s="106"/>
      <c r="GP225" s="106"/>
      <c r="GQ225" s="106"/>
      <c r="GR225" s="106"/>
      <c r="GS225" s="106"/>
      <c r="GT225" s="106"/>
      <c r="GU225" s="106"/>
      <c r="GV225" s="106"/>
      <c r="GW225" s="106"/>
      <c r="GX225" s="106"/>
      <c r="GY225" s="106"/>
      <c r="GZ225" s="106"/>
    </row>
    <row r="226" spans="1:256" s="88" customFormat="1" ht="20.100000000000001" customHeight="1">
      <c r="A226" s="247" t="s">
        <v>485</v>
      </c>
      <c r="B226" s="248"/>
      <c r="C226" s="17"/>
      <c r="D226" s="18"/>
      <c r="E226" s="18"/>
      <c r="F226" s="19"/>
      <c r="G226" s="19"/>
      <c r="H226" s="19"/>
      <c r="I226" s="19"/>
      <c r="J226" s="19"/>
      <c r="K226" s="19"/>
      <c r="L226" s="19"/>
      <c r="M226" s="19"/>
      <c r="N226" s="17"/>
      <c r="O226" s="17"/>
      <c r="P226" s="34"/>
      <c r="Q226" s="43">
        <f t="shared" si="19"/>
        <v>205147</v>
      </c>
      <c r="R226" s="43">
        <f t="shared" si="20"/>
        <v>205147</v>
      </c>
      <c r="S226" s="40"/>
      <c r="T226" s="43">
        <f>150000+15147+40000</f>
        <v>205147</v>
      </c>
      <c r="U226" s="43"/>
      <c r="V226" s="43"/>
      <c r="W226" s="43"/>
      <c r="X226" s="43"/>
      <c r="Y226" s="43"/>
      <c r="Z226" s="43"/>
      <c r="AA226" s="43"/>
      <c r="AB226" s="43"/>
      <c r="AC226" s="43"/>
      <c r="AD226" s="43"/>
      <c r="AE226" s="43"/>
      <c r="AF226" s="93"/>
      <c r="AG226" s="95"/>
      <c r="AH226" s="41"/>
      <c r="AI226" s="41"/>
      <c r="AJ226" s="47"/>
      <c r="AK226" s="41"/>
      <c r="AL226" s="55"/>
      <c r="AM226" s="51"/>
      <c r="AN226" s="55"/>
      <c r="AO226" s="51"/>
      <c r="AP226" s="55"/>
      <c r="AQ226" s="51"/>
      <c r="AR226" s="51"/>
      <c r="AS226" s="51"/>
      <c r="AT226" s="41"/>
      <c r="AU226" s="51"/>
      <c r="AV226" s="55"/>
      <c r="AW226" s="51"/>
      <c r="AX226" s="56"/>
      <c r="AY226" s="51"/>
      <c r="AZ226" s="51"/>
      <c r="BA226" s="97"/>
      <c r="BB226" s="98"/>
      <c r="BC226" s="98"/>
      <c r="BD226" s="98"/>
      <c r="BE226" s="98"/>
      <c r="BF226" s="98"/>
      <c r="BG226" s="98"/>
      <c r="BH226" s="98"/>
      <c r="BI226" s="98"/>
      <c r="BJ226" s="98"/>
      <c r="BK226" s="98"/>
      <c r="BL226" s="98"/>
      <c r="BM226" s="98"/>
      <c r="BN226" s="98"/>
      <c r="BO226" s="98"/>
      <c r="BP226" s="98"/>
      <c r="BQ226" s="98"/>
      <c r="BR226" s="98"/>
      <c r="BS226" s="98"/>
      <c r="BT226" s="98"/>
      <c r="BU226" s="98"/>
      <c r="BV226" s="98"/>
      <c r="BW226" s="98"/>
      <c r="BX226" s="98"/>
      <c r="BY226" s="98"/>
      <c r="BZ226" s="98"/>
      <c r="CA226" s="98"/>
      <c r="CB226" s="98"/>
      <c r="CC226" s="98"/>
      <c r="CD226" s="98"/>
      <c r="CE226" s="98"/>
      <c r="CF226" s="98"/>
      <c r="CG226" s="98"/>
      <c r="CH226" s="98"/>
      <c r="CI226" s="98"/>
      <c r="CJ226" s="98"/>
      <c r="CK226" s="98"/>
      <c r="CL226" s="98"/>
      <c r="CM226" s="98"/>
      <c r="CN226" s="98"/>
      <c r="CO226" s="98"/>
      <c r="CP226" s="98"/>
      <c r="CQ226" s="98"/>
      <c r="CR226" s="98"/>
      <c r="CS226" s="98"/>
      <c r="CT226" s="98"/>
      <c r="CU226" s="98"/>
      <c r="CV226" s="98"/>
      <c r="CW226" s="98"/>
      <c r="CX226" s="98"/>
      <c r="CY226" s="98"/>
      <c r="CZ226" s="98"/>
      <c r="DA226" s="98"/>
      <c r="DB226" s="98"/>
      <c r="DC226" s="98"/>
      <c r="DD226" s="98"/>
      <c r="DE226" s="98"/>
      <c r="DF226" s="98"/>
      <c r="DG226" s="98"/>
      <c r="DH226" s="98"/>
      <c r="DI226" s="98"/>
      <c r="DJ226" s="98"/>
      <c r="DK226" s="98"/>
      <c r="DL226" s="98"/>
      <c r="DM226" s="98"/>
      <c r="DN226" s="98"/>
      <c r="DO226" s="98"/>
      <c r="DP226" s="98"/>
      <c r="DQ226" s="98"/>
      <c r="DR226" s="98"/>
      <c r="DS226" s="98"/>
      <c r="DT226" s="98"/>
      <c r="DU226" s="98"/>
      <c r="DV226" s="98"/>
      <c r="DW226" s="98"/>
      <c r="DX226" s="98"/>
      <c r="DY226" s="98"/>
      <c r="DZ226" s="98"/>
      <c r="EA226" s="98"/>
      <c r="EB226" s="98"/>
      <c r="EC226" s="98"/>
      <c r="ED226" s="98"/>
      <c r="EE226" s="98"/>
      <c r="EF226" s="98"/>
      <c r="EG226" s="98"/>
      <c r="EH226" s="98"/>
      <c r="EI226" s="98"/>
      <c r="EJ226" s="98"/>
      <c r="EK226" s="98"/>
      <c r="EL226" s="98"/>
      <c r="EM226" s="98"/>
      <c r="EN226" s="98"/>
      <c r="EO226" s="98"/>
      <c r="EP226" s="98"/>
      <c r="EQ226" s="98"/>
      <c r="ER226" s="98"/>
      <c r="ES226" s="98"/>
      <c r="ET226" s="98"/>
      <c r="EU226" s="98"/>
      <c r="EV226" s="98"/>
      <c r="EW226" s="98"/>
      <c r="EX226" s="98"/>
      <c r="EY226" s="98"/>
      <c r="EZ226" s="98"/>
      <c r="FA226" s="98"/>
      <c r="FB226" s="98"/>
      <c r="FC226" s="98"/>
      <c r="FD226" s="98"/>
      <c r="FE226" s="98"/>
      <c r="FF226" s="98"/>
      <c r="FG226" s="98"/>
      <c r="FH226" s="98"/>
      <c r="FI226" s="98"/>
      <c r="FJ226" s="98"/>
      <c r="FK226" s="98"/>
      <c r="FL226" s="98"/>
      <c r="FM226" s="98"/>
      <c r="FN226" s="98"/>
      <c r="FO226" s="98"/>
      <c r="FP226" s="98"/>
      <c r="FQ226" s="98"/>
      <c r="FR226" s="98"/>
      <c r="FS226" s="98"/>
      <c r="FT226" s="98"/>
      <c r="FU226" s="98"/>
      <c r="FV226" s="98"/>
      <c r="FW226" s="98"/>
      <c r="FX226" s="98"/>
      <c r="FY226" s="98"/>
      <c r="FZ226" s="98"/>
      <c r="GA226" s="98"/>
      <c r="GB226" s="98"/>
      <c r="GC226" s="98"/>
      <c r="GD226" s="98"/>
      <c r="GE226" s="98"/>
      <c r="GF226" s="98"/>
      <c r="GG226" s="98"/>
      <c r="GH226" s="98"/>
      <c r="GI226" s="98"/>
      <c r="GJ226" s="98"/>
      <c r="GK226" s="98"/>
      <c r="GL226" s="98"/>
      <c r="GM226" s="98"/>
      <c r="GN226" s="98"/>
      <c r="GO226" s="98"/>
      <c r="GP226" s="98"/>
      <c r="GQ226" s="98"/>
      <c r="GR226" s="98"/>
      <c r="GS226" s="98"/>
      <c r="GT226" s="98"/>
      <c r="GU226" s="98"/>
      <c r="GV226" s="98"/>
      <c r="GW226" s="98"/>
      <c r="GX226" s="98"/>
      <c r="GY226" s="98"/>
      <c r="GZ226" s="98"/>
      <c r="HA226" s="98"/>
      <c r="HB226" s="98"/>
      <c r="HC226" s="98"/>
      <c r="HD226" s="98"/>
      <c r="HE226" s="98"/>
      <c r="HF226" s="98"/>
      <c r="HG226" s="98"/>
      <c r="HH226" s="98"/>
      <c r="HI226" s="98"/>
      <c r="HJ226" s="98"/>
      <c r="HK226" s="98"/>
      <c r="HL226" s="98"/>
      <c r="HM226" s="98"/>
      <c r="HN226" s="98"/>
      <c r="HO226" s="98"/>
      <c r="HP226" s="98"/>
      <c r="HQ226" s="98"/>
      <c r="HR226" s="98"/>
      <c r="HS226" s="98"/>
      <c r="HT226" s="98"/>
      <c r="HU226" s="98"/>
      <c r="HV226" s="98"/>
      <c r="HW226" s="98"/>
      <c r="HX226" s="98"/>
      <c r="HY226" s="98"/>
      <c r="HZ226" s="98"/>
      <c r="IA226" s="98"/>
      <c r="IB226" s="98"/>
      <c r="IC226" s="98"/>
      <c r="ID226" s="98"/>
      <c r="IE226" s="98"/>
      <c r="IF226" s="98"/>
      <c r="IG226" s="98"/>
      <c r="IH226" s="98"/>
      <c r="II226" s="98"/>
      <c r="IJ226" s="98"/>
      <c r="IK226" s="98"/>
      <c r="IL226" s="98"/>
      <c r="IM226" s="98"/>
      <c r="IN226" s="98"/>
      <c r="IO226" s="98"/>
      <c r="IP226" s="98"/>
      <c r="IQ226" s="98"/>
      <c r="IR226" s="98"/>
      <c r="IS226" s="98"/>
      <c r="IT226" s="98"/>
      <c r="IU226" s="98"/>
      <c r="IV226" s="98"/>
    </row>
    <row r="227" spans="1:256" s="88" customFormat="1" ht="20.100000000000001" customHeight="1">
      <c r="A227" s="261" t="s">
        <v>486</v>
      </c>
      <c r="B227" s="248"/>
      <c r="C227" s="17"/>
      <c r="D227" s="18"/>
      <c r="E227" s="18"/>
      <c r="F227" s="19"/>
      <c r="G227" s="19"/>
      <c r="H227" s="19"/>
      <c r="I227" s="19"/>
      <c r="J227" s="19"/>
      <c r="K227" s="19"/>
      <c r="L227" s="19"/>
      <c r="M227" s="19"/>
      <c r="N227" s="17"/>
      <c r="O227" s="17"/>
      <c r="P227" s="34"/>
      <c r="Q227" s="101">
        <f t="shared" si="19"/>
        <v>115840</v>
      </c>
      <c r="R227" s="101">
        <f t="shared" si="20"/>
        <v>115840</v>
      </c>
      <c r="S227" s="40"/>
      <c r="T227" s="101">
        <f>100000+15840</f>
        <v>115840</v>
      </c>
      <c r="U227" s="101"/>
      <c r="V227" s="101"/>
      <c r="W227" s="101"/>
      <c r="X227" s="101"/>
      <c r="Y227" s="101"/>
      <c r="Z227" s="101"/>
      <c r="AA227" s="101"/>
      <c r="AB227" s="101"/>
      <c r="AC227" s="101"/>
      <c r="AD227" s="101"/>
      <c r="AE227" s="101"/>
      <c r="AF227" s="102"/>
      <c r="AG227" s="103"/>
      <c r="AH227" s="73"/>
      <c r="AI227" s="73"/>
      <c r="AJ227" s="76"/>
      <c r="AK227" s="73"/>
      <c r="AL227" s="80"/>
      <c r="AM227" s="81"/>
      <c r="AN227" s="80"/>
      <c r="AO227" s="81"/>
      <c r="AP227" s="80"/>
      <c r="AQ227" s="81"/>
      <c r="AR227" s="81"/>
      <c r="AS227" s="81"/>
      <c r="AT227" s="73"/>
      <c r="AU227" s="81"/>
      <c r="AV227" s="80"/>
      <c r="AW227" s="81"/>
      <c r="AX227" s="83"/>
      <c r="AY227" s="81"/>
      <c r="AZ227" s="81"/>
      <c r="BA227" s="105"/>
      <c r="BB227" s="98"/>
      <c r="BC227" s="98"/>
      <c r="BD227" s="98"/>
      <c r="BE227" s="98"/>
      <c r="BF227" s="98"/>
      <c r="BG227" s="98"/>
      <c r="BH227" s="98"/>
      <c r="BI227" s="98"/>
      <c r="BJ227" s="98"/>
      <c r="BK227" s="98"/>
      <c r="BL227" s="98"/>
      <c r="BM227" s="98"/>
      <c r="BN227" s="98"/>
      <c r="BO227" s="98"/>
      <c r="BP227" s="98"/>
      <c r="BQ227" s="98"/>
      <c r="BR227" s="98"/>
      <c r="BS227" s="98"/>
      <c r="BT227" s="98"/>
      <c r="BU227" s="98"/>
      <c r="BV227" s="98"/>
      <c r="BW227" s="98"/>
      <c r="BX227" s="98"/>
      <c r="BY227" s="98"/>
      <c r="BZ227" s="98"/>
      <c r="CA227" s="98"/>
      <c r="CB227" s="98"/>
      <c r="CC227" s="98"/>
      <c r="CD227" s="98"/>
      <c r="CE227" s="98"/>
      <c r="CF227" s="98"/>
      <c r="CG227" s="98"/>
      <c r="CH227" s="98"/>
      <c r="CI227" s="98"/>
      <c r="CJ227" s="98"/>
      <c r="CK227" s="98"/>
      <c r="CL227" s="98"/>
      <c r="CM227" s="98"/>
      <c r="CN227" s="98"/>
      <c r="CO227" s="98"/>
      <c r="CP227" s="98"/>
      <c r="CQ227" s="98"/>
      <c r="CR227" s="98"/>
      <c r="CS227" s="98"/>
      <c r="CT227" s="98"/>
      <c r="CU227" s="98"/>
      <c r="CV227" s="98"/>
      <c r="CW227" s="98"/>
      <c r="CX227" s="98"/>
      <c r="CY227" s="98"/>
      <c r="CZ227" s="98"/>
      <c r="DA227" s="98"/>
      <c r="DB227" s="98"/>
      <c r="DC227" s="98"/>
      <c r="DD227" s="98"/>
      <c r="DE227" s="98"/>
      <c r="DF227" s="98"/>
      <c r="DG227" s="98"/>
      <c r="DH227" s="98"/>
      <c r="DI227" s="98"/>
      <c r="DJ227" s="98"/>
      <c r="DK227" s="98"/>
      <c r="DL227" s="98"/>
      <c r="DM227" s="98"/>
      <c r="DN227" s="98"/>
      <c r="DO227" s="98"/>
      <c r="DP227" s="98"/>
      <c r="DQ227" s="98"/>
      <c r="DR227" s="98"/>
      <c r="DS227" s="98"/>
      <c r="DT227" s="98"/>
      <c r="DU227" s="98"/>
      <c r="DV227" s="98"/>
      <c r="DW227" s="98"/>
      <c r="DX227" s="98"/>
      <c r="DY227" s="98"/>
      <c r="DZ227" s="98"/>
      <c r="EA227" s="98"/>
      <c r="EB227" s="98"/>
      <c r="EC227" s="98"/>
      <c r="ED227" s="98"/>
      <c r="EE227" s="98"/>
      <c r="EF227" s="98"/>
      <c r="EG227" s="98"/>
      <c r="EH227" s="98"/>
      <c r="EI227" s="98"/>
      <c r="EJ227" s="98"/>
      <c r="EK227" s="98"/>
      <c r="EL227" s="98"/>
      <c r="EM227" s="98"/>
      <c r="EN227" s="98"/>
      <c r="EO227" s="98"/>
      <c r="EP227" s="98"/>
      <c r="EQ227" s="98"/>
      <c r="ER227" s="98"/>
      <c r="ES227" s="98"/>
      <c r="ET227" s="98"/>
      <c r="EU227" s="98"/>
      <c r="EV227" s="98"/>
      <c r="EW227" s="98"/>
      <c r="EX227" s="98"/>
      <c r="EY227" s="98"/>
      <c r="EZ227" s="98"/>
      <c r="FA227" s="98"/>
      <c r="FB227" s="98"/>
      <c r="FC227" s="98"/>
      <c r="FD227" s="98"/>
      <c r="FE227" s="98"/>
      <c r="FF227" s="98"/>
      <c r="FG227" s="98"/>
      <c r="FH227" s="98"/>
      <c r="FI227" s="98"/>
      <c r="FJ227" s="98"/>
      <c r="FK227" s="98"/>
      <c r="FL227" s="98"/>
      <c r="FM227" s="98"/>
      <c r="FN227" s="98"/>
      <c r="FO227" s="98"/>
      <c r="FP227" s="98"/>
      <c r="FQ227" s="98"/>
      <c r="FR227" s="98"/>
      <c r="FS227" s="98"/>
      <c r="FT227" s="98"/>
      <c r="FU227" s="98"/>
      <c r="FV227" s="98"/>
      <c r="FW227" s="98"/>
      <c r="FX227" s="98"/>
      <c r="FY227" s="98"/>
      <c r="FZ227" s="98"/>
      <c r="GA227" s="98"/>
      <c r="GB227" s="98"/>
      <c r="GC227" s="98"/>
      <c r="GD227" s="98"/>
      <c r="GE227" s="98"/>
      <c r="GF227" s="98"/>
      <c r="GG227" s="98"/>
      <c r="GH227" s="98"/>
      <c r="GI227" s="98"/>
      <c r="GJ227" s="98"/>
      <c r="GK227" s="98"/>
      <c r="GL227" s="98"/>
      <c r="GM227" s="98"/>
      <c r="GN227" s="98"/>
      <c r="GO227" s="98"/>
      <c r="GP227" s="98"/>
      <c r="GQ227" s="98"/>
      <c r="GR227" s="98"/>
      <c r="GS227" s="98"/>
      <c r="GT227" s="98"/>
      <c r="GU227" s="98"/>
      <c r="GV227" s="98"/>
      <c r="GW227" s="98"/>
      <c r="GX227" s="98"/>
      <c r="GY227" s="98"/>
      <c r="GZ227" s="98"/>
      <c r="HA227" s="98"/>
      <c r="HB227" s="98"/>
      <c r="HC227" s="98"/>
      <c r="HD227" s="98"/>
      <c r="HE227" s="98"/>
      <c r="HF227" s="98"/>
      <c r="HG227" s="98"/>
      <c r="HH227" s="98"/>
      <c r="HI227" s="98"/>
      <c r="HJ227" s="98"/>
      <c r="HK227" s="98"/>
      <c r="HL227" s="98"/>
      <c r="HM227" s="98"/>
      <c r="HN227" s="98"/>
      <c r="HO227" s="98"/>
      <c r="HP227" s="98"/>
      <c r="HQ227" s="98"/>
      <c r="HR227" s="98"/>
      <c r="HS227" s="98"/>
      <c r="HT227" s="98"/>
      <c r="HU227" s="98"/>
      <c r="HV227" s="98"/>
      <c r="HW227" s="98"/>
      <c r="HX227" s="98"/>
      <c r="HY227" s="98"/>
      <c r="HZ227" s="98"/>
      <c r="IA227" s="98"/>
      <c r="IB227" s="98"/>
      <c r="IC227" s="98"/>
      <c r="ID227" s="98"/>
      <c r="IE227" s="98"/>
      <c r="IF227" s="98"/>
      <c r="IG227" s="98"/>
      <c r="IH227" s="98"/>
      <c r="II227" s="98"/>
      <c r="IJ227" s="98"/>
      <c r="IK227" s="98"/>
      <c r="IL227" s="98"/>
      <c r="IM227" s="98"/>
      <c r="IN227" s="98"/>
      <c r="IO227" s="98"/>
      <c r="IP227" s="98"/>
      <c r="IQ227" s="98"/>
      <c r="IR227" s="98"/>
      <c r="IS227" s="98"/>
      <c r="IT227" s="98"/>
      <c r="IU227" s="98"/>
      <c r="IV227" s="98"/>
    </row>
  </sheetData>
  <autoFilter ref="A5:HA227">
    <filterColumn colId="0">
      <filters>
        <filter val="阿坝州"/>
        <filter val="巴中市"/>
        <filter val="成都市"/>
        <filter val="达州市"/>
        <filter val="德阳市"/>
        <filter val="甘孜州"/>
        <filter val="广安市"/>
        <filter val="广元市"/>
        <filter val="合计"/>
        <filter val="乐山市"/>
        <filter val="凉山州"/>
        <filter val="泸州市"/>
        <filter val="眉山市"/>
        <filter val="绵阳市"/>
        <filter val="南充市"/>
        <filter val="内江市"/>
        <filter val="攀枝花市"/>
        <filter val="省港投集团"/>
        <filter val="省交投集团"/>
        <filter val="省铁投集团"/>
        <filter val="四川省交通运输厅"/>
        <filter val="遂宁市"/>
        <filter val="雅安市"/>
        <filter val="宜宾市"/>
        <filter val="资阳市"/>
        <filter val="自贡市"/>
      </filters>
    </filterColumn>
  </autoFilter>
  <mergeCells count="103">
    <mergeCell ref="A1:BA1"/>
    <mergeCell ref="D2:P2"/>
    <mergeCell ref="Q2:BA2"/>
    <mergeCell ref="D3:G3"/>
    <mergeCell ref="H3:M3"/>
    <mergeCell ref="N3:P3"/>
    <mergeCell ref="R3:AA3"/>
    <mergeCell ref="AB3:BA3"/>
    <mergeCell ref="AM4:AN4"/>
    <mergeCell ref="AO4:AP4"/>
    <mergeCell ref="AU4:AZ4"/>
    <mergeCell ref="AD4:AD5"/>
    <mergeCell ref="AE4:AE5"/>
    <mergeCell ref="AF4:AF5"/>
    <mergeCell ref="AH4:AH5"/>
    <mergeCell ref="AI4:AI5"/>
    <mergeCell ref="AT4:AT5"/>
    <mergeCell ref="BA4:BA5"/>
    <mergeCell ref="AJ4:AJ5"/>
    <mergeCell ref="AK4:AK5"/>
    <mergeCell ref="AL4:AL5"/>
    <mergeCell ref="AQ4:AQ5"/>
    <mergeCell ref="AR4:AR5"/>
    <mergeCell ref="AS4:AS5"/>
    <mergeCell ref="A6:B6"/>
    <mergeCell ref="A7:B7"/>
    <mergeCell ref="A24:B24"/>
    <mergeCell ref="S4:S5"/>
    <mergeCell ref="T4:T5"/>
    <mergeCell ref="U4:U5"/>
    <mergeCell ref="V4:V5"/>
    <mergeCell ref="A32:B32"/>
    <mergeCell ref="A39:B39"/>
    <mergeCell ref="A48:B48"/>
    <mergeCell ref="A56:B56"/>
    <mergeCell ref="A67:B67"/>
    <mergeCell ref="A76:B76"/>
    <mergeCell ref="A40:A43"/>
    <mergeCell ref="A44:A47"/>
    <mergeCell ref="A49:A51"/>
    <mergeCell ref="A52:A55"/>
    <mergeCell ref="A83:B83"/>
    <mergeCell ref="A164:A167"/>
    <mergeCell ref="A169:A170"/>
    <mergeCell ref="A171:A172"/>
    <mergeCell ref="A90:B90"/>
    <mergeCell ref="A103:B103"/>
    <mergeCell ref="A114:B114"/>
    <mergeCell ref="A126:B126"/>
    <mergeCell ref="A134:B134"/>
    <mergeCell ref="A84:A86"/>
    <mergeCell ref="A87:A89"/>
    <mergeCell ref="A91:A95"/>
    <mergeCell ref="A96:A102"/>
    <mergeCell ref="A130:A133"/>
    <mergeCell ref="A224:B224"/>
    <mergeCell ref="A225:B225"/>
    <mergeCell ref="A226:B226"/>
    <mergeCell ref="A227:B227"/>
    <mergeCell ref="A8:A22"/>
    <mergeCell ref="A25:A29"/>
    <mergeCell ref="A30:A31"/>
    <mergeCell ref="A33:A36"/>
    <mergeCell ref="A37:A38"/>
    <mergeCell ref="A57:A60"/>
    <mergeCell ref="A61:A66"/>
    <mergeCell ref="A68:A71"/>
    <mergeCell ref="A72:A75"/>
    <mergeCell ref="A77:A79"/>
    <mergeCell ref="A80:A82"/>
    <mergeCell ref="A147:A149"/>
    <mergeCell ref="A151:A153"/>
    <mergeCell ref="A154:A159"/>
    <mergeCell ref="A104:A107"/>
    <mergeCell ref="A108:A113"/>
    <mergeCell ref="A115:A118"/>
    <mergeCell ref="A119:A125"/>
    <mergeCell ref="A127:A129"/>
    <mergeCell ref="A150:B150"/>
    <mergeCell ref="AC4:AC5"/>
    <mergeCell ref="A143:B143"/>
    <mergeCell ref="AB4:AB5"/>
    <mergeCell ref="A174:A191"/>
    <mergeCell ref="A193:A209"/>
    <mergeCell ref="A211:A223"/>
    <mergeCell ref="C2:C4"/>
    <mergeCell ref="Q3:Q5"/>
    <mergeCell ref="R4:R5"/>
    <mergeCell ref="A135:A137"/>
    <mergeCell ref="A138:A142"/>
    <mergeCell ref="A144:A146"/>
    <mergeCell ref="W4:W5"/>
    <mergeCell ref="X4:X5"/>
    <mergeCell ref="Y4:Y5"/>
    <mergeCell ref="Z4:Z5"/>
    <mergeCell ref="AA4:AA5"/>
    <mergeCell ref="A2:B5"/>
    <mergeCell ref="A210:B210"/>
    <mergeCell ref="A160:B160"/>
    <mergeCell ref="A168:B168"/>
    <mergeCell ref="A173:B173"/>
    <mergeCell ref="A192:B192"/>
    <mergeCell ref="A161:A163"/>
  </mergeCells>
  <phoneticPr fontId="26" type="noConversion"/>
  <pageMargins left="0.39305555555555555" right="0.43263888888888891" top="0.66874999999999996" bottom="0.66874999999999996" header="0.5" footer="0.5"/>
  <pageSetup paperSize="9" scale="74" orientation="landscape" horizontalDpi="0" verticalDpi="0" r:id="rId1"/>
  <colBreaks count="2" manualBreakCount="2">
    <brk id="32" max="226" man="1"/>
    <brk id="53" max="104857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1"/>
  <dimension ref="A1:GV227"/>
  <sheetViews>
    <sheetView view="pageBreakPreview" workbookViewId="0">
      <selection activeCell="Q56" sqref="Q56"/>
    </sheetView>
  </sheetViews>
  <sheetFormatPr defaultRowHeight="15.75"/>
  <cols>
    <col min="1" max="1" width="20.25" style="5" customWidth="1"/>
    <col min="2" max="2" width="9" style="6" hidden="1" customWidth="1"/>
    <col min="3" max="3" width="7.5" style="7" hidden="1" customWidth="1"/>
    <col min="4" max="10" width="9.75" style="7" hidden="1" customWidth="1"/>
    <col min="11" max="12" width="9.625" style="7" hidden="1" customWidth="1"/>
    <col min="13" max="16" width="9.75" style="7" hidden="1" customWidth="1"/>
    <col min="17" max="17" width="13.375" style="8" customWidth="1"/>
    <col min="18" max="18" width="16.375" style="8" customWidth="1"/>
    <col min="19" max="19" width="7.375" style="9" hidden="1" customWidth="1"/>
    <col min="20" max="26" width="7.375" style="10" hidden="1" customWidth="1"/>
    <col min="27" max="27" width="8.125" style="10" hidden="1" customWidth="1"/>
    <col min="28" max="29" width="11.375" style="8" customWidth="1"/>
    <col min="30" max="33" width="7.375" style="10" hidden="1" customWidth="1"/>
    <col min="34" max="34" width="7.375" style="11" hidden="1" customWidth="1"/>
    <col min="35" max="47" width="7.375" style="10" hidden="1" customWidth="1"/>
    <col min="48" max="48" width="1" style="10" hidden="1" customWidth="1"/>
    <col min="49" max="49" width="11.5" style="12" customWidth="1"/>
    <col min="50" max="115" width="9" style="3"/>
    <col min="116" max="16384" width="9" style="1"/>
  </cols>
  <sheetData>
    <row r="1" spans="1:204" ht="39" customHeight="1">
      <c r="A1" s="309" t="s">
        <v>487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309"/>
      <c r="R1" s="309"/>
      <c r="S1" s="268"/>
      <c r="T1" s="269"/>
      <c r="U1" s="269"/>
      <c r="V1" s="269"/>
      <c r="W1" s="269"/>
      <c r="X1" s="269"/>
      <c r="Y1" s="269"/>
      <c r="Z1" s="269"/>
      <c r="AA1" s="269"/>
      <c r="AB1" s="309"/>
      <c r="AC1" s="309"/>
      <c r="AD1" s="269"/>
      <c r="AE1" s="269"/>
      <c r="AF1" s="269"/>
      <c r="AG1" s="269"/>
      <c r="AH1" s="269"/>
      <c r="AI1" s="269"/>
      <c r="AJ1" s="269"/>
      <c r="AK1" s="269"/>
      <c r="AL1" s="269"/>
      <c r="AM1" s="269"/>
      <c r="AN1" s="269"/>
      <c r="AO1" s="269"/>
      <c r="AP1" s="269"/>
      <c r="AQ1" s="269"/>
      <c r="AR1" s="269"/>
      <c r="AS1" s="269"/>
      <c r="AT1" s="269"/>
      <c r="AU1" s="269"/>
      <c r="AV1" s="269"/>
      <c r="AW1" s="309"/>
    </row>
    <row r="2" spans="1:204" s="2" customFormat="1" ht="21" customHeight="1">
      <c r="A2" s="287" t="s">
        <v>488</v>
      </c>
      <c r="B2" s="255"/>
      <c r="C2" s="251" t="s">
        <v>224</v>
      </c>
      <c r="D2" s="270" t="s">
        <v>225</v>
      </c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1"/>
      <c r="Q2" s="302" t="s">
        <v>489</v>
      </c>
      <c r="R2" s="295"/>
      <c r="S2" s="266"/>
      <c r="T2" s="273"/>
      <c r="U2" s="273"/>
      <c r="V2" s="273"/>
      <c r="W2" s="273"/>
      <c r="X2" s="273"/>
      <c r="Y2" s="273"/>
      <c r="Z2" s="273"/>
      <c r="AA2" s="273"/>
      <c r="AB2" s="302"/>
      <c r="AC2" s="302"/>
      <c r="AD2" s="273"/>
      <c r="AE2" s="273"/>
      <c r="AF2" s="273"/>
      <c r="AG2" s="273"/>
      <c r="AH2" s="273"/>
      <c r="AI2" s="273"/>
      <c r="AJ2" s="273"/>
      <c r="AK2" s="273"/>
      <c r="AL2" s="273"/>
      <c r="AM2" s="273"/>
      <c r="AN2" s="273"/>
      <c r="AO2" s="273"/>
      <c r="AP2" s="273"/>
      <c r="AQ2" s="273"/>
      <c r="AR2" s="273"/>
      <c r="AS2" s="273"/>
      <c r="AT2" s="273"/>
      <c r="AU2" s="273"/>
      <c r="AV2" s="273"/>
      <c r="AW2" s="295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</row>
    <row r="3" spans="1:204" s="3" customFormat="1" ht="21" customHeight="1">
      <c r="A3" s="288"/>
      <c r="B3" s="257"/>
      <c r="C3" s="251"/>
      <c r="D3" s="251" t="s">
        <v>227</v>
      </c>
      <c r="E3" s="251"/>
      <c r="F3" s="251"/>
      <c r="G3" s="251"/>
      <c r="H3" s="251" t="s">
        <v>228</v>
      </c>
      <c r="I3" s="251"/>
      <c r="J3" s="251"/>
      <c r="K3" s="251"/>
      <c r="L3" s="251"/>
      <c r="M3" s="251"/>
      <c r="N3" s="251" t="s">
        <v>229</v>
      </c>
      <c r="O3" s="251"/>
      <c r="P3" s="275"/>
      <c r="Q3" s="299" t="s">
        <v>6</v>
      </c>
      <c r="R3" s="289" t="s">
        <v>490</v>
      </c>
      <c r="S3" s="290"/>
      <c r="T3" s="290"/>
      <c r="U3" s="290"/>
      <c r="V3" s="290"/>
      <c r="W3" s="290"/>
      <c r="X3" s="290"/>
      <c r="Y3" s="290"/>
      <c r="Z3" s="290"/>
      <c r="AA3" s="291"/>
      <c r="AB3" s="310" t="s">
        <v>491</v>
      </c>
      <c r="AC3" s="311"/>
      <c r="AD3" s="312"/>
      <c r="AE3" s="312"/>
      <c r="AF3" s="312"/>
      <c r="AG3" s="312"/>
      <c r="AH3" s="312"/>
      <c r="AI3" s="312"/>
      <c r="AJ3" s="312"/>
      <c r="AK3" s="312"/>
      <c r="AL3" s="312"/>
      <c r="AM3" s="312"/>
      <c r="AN3" s="312"/>
      <c r="AO3" s="312"/>
      <c r="AP3" s="312"/>
      <c r="AQ3" s="312"/>
      <c r="AR3" s="312"/>
      <c r="AS3" s="312"/>
      <c r="AT3" s="312"/>
      <c r="AU3" s="312"/>
      <c r="AV3" s="312"/>
      <c r="AW3" s="311"/>
    </row>
    <row r="4" spans="1:204" s="3" customFormat="1" ht="18" customHeight="1">
      <c r="A4" s="288"/>
      <c r="B4" s="257"/>
      <c r="C4" s="251"/>
      <c r="D4" s="14" t="s">
        <v>232</v>
      </c>
      <c r="E4" s="13" t="s">
        <v>233</v>
      </c>
      <c r="F4" s="13" t="s">
        <v>234</v>
      </c>
      <c r="G4" s="13" t="s">
        <v>235</v>
      </c>
      <c r="H4" s="13" t="s">
        <v>236</v>
      </c>
      <c r="I4" s="13" t="s">
        <v>237</v>
      </c>
      <c r="J4" s="13" t="s">
        <v>238</v>
      </c>
      <c r="K4" s="13" t="s">
        <v>239</v>
      </c>
      <c r="L4" s="13" t="s">
        <v>240</v>
      </c>
      <c r="M4" s="13" t="s">
        <v>241</v>
      </c>
      <c r="N4" s="13" t="s">
        <v>232</v>
      </c>
      <c r="O4" s="13" t="s">
        <v>242</v>
      </c>
      <c r="P4" s="32" t="s">
        <v>243</v>
      </c>
      <c r="Q4" s="300"/>
      <c r="R4" s="292"/>
      <c r="S4" s="293"/>
      <c r="T4" s="293"/>
      <c r="U4" s="293"/>
      <c r="V4" s="293"/>
      <c r="W4" s="293"/>
      <c r="X4" s="293"/>
      <c r="Y4" s="293"/>
      <c r="Z4" s="293"/>
      <c r="AA4" s="294"/>
      <c r="AB4" s="301" t="s">
        <v>18</v>
      </c>
      <c r="AC4" s="307" t="s">
        <v>492</v>
      </c>
      <c r="AD4" s="278" t="s">
        <v>257</v>
      </c>
      <c r="AE4" s="278" t="s">
        <v>258</v>
      </c>
      <c r="AF4" s="278" t="s">
        <v>259</v>
      </c>
      <c r="AG4" s="278" t="s">
        <v>260</v>
      </c>
      <c r="AH4" s="278" t="s">
        <v>261</v>
      </c>
      <c r="AI4" s="278" t="s">
        <v>262</v>
      </c>
      <c r="AJ4" s="278"/>
      <c r="AK4" s="278" t="s">
        <v>263</v>
      </c>
      <c r="AL4" s="278"/>
      <c r="AM4" s="278" t="s">
        <v>264</v>
      </c>
      <c r="AN4" s="278" t="s">
        <v>265</v>
      </c>
      <c r="AO4" s="278" t="s">
        <v>266</v>
      </c>
      <c r="AP4" s="278" t="s">
        <v>267</v>
      </c>
      <c r="AQ4" s="298" t="s">
        <v>493</v>
      </c>
      <c r="AR4" s="280"/>
      <c r="AS4" s="280"/>
      <c r="AT4" s="280"/>
      <c r="AU4" s="280"/>
      <c r="AV4" s="280"/>
      <c r="AW4" s="285" t="s">
        <v>494</v>
      </c>
    </row>
    <row r="5" spans="1:204" s="3" customFormat="1" ht="18" customHeight="1">
      <c r="A5" s="288"/>
      <c r="B5" s="258"/>
      <c r="C5" s="13"/>
      <c r="D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32"/>
      <c r="Q5" s="300"/>
      <c r="R5" s="295"/>
      <c r="S5" s="296"/>
      <c r="T5" s="296"/>
      <c r="U5" s="296"/>
      <c r="V5" s="296"/>
      <c r="W5" s="296"/>
      <c r="X5" s="296"/>
      <c r="Y5" s="296"/>
      <c r="Z5" s="296"/>
      <c r="AA5" s="297"/>
      <c r="AB5" s="302"/>
      <c r="AC5" s="308"/>
      <c r="AD5" s="278"/>
      <c r="AE5" s="278"/>
      <c r="AF5" s="278"/>
      <c r="AG5" s="278"/>
      <c r="AH5" s="278"/>
      <c r="AI5" s="49" t="s">
        <v>273</v>
      </c>
      <c r="AJ5" s="49" t="s">
        <v>274</v>
      </c>
      <c r="AK5" s="49" t="s">
        <v>273</v>
      </c>
      <c r="AL5" s="49" t="s">
        <v>274</v>
      </c>
      <c r="AM5" s="278"/>
      <c r="AN5" s="278"/>
      <c r="AO5" s="278"/>
      <c r="AP5" s="278"/>
      <c r="AQ5" s="57" t="s">
        <v>275</v>
      </c>
      <c r="AR5" s="57" t="s">
        <v>276</v>
      </c>
      <c r="AS5" s="57" t="s">
        <v>277</v>
      </c>
      <c r="AT5" s="57" t="s">
        <v>278</v>
      </c>
      <c r="AU5" s="57" t="s">
        <v>279</v>
      </c>
      <c r="AV5" s="57" t="s">
        <v>280</v>
      </c>
      <c r="AW5" s="286"/>
    </row>
    <row r="6" spans="1:204" s="3" customFormat="1" ht="24" customHeight="1">
      <c r="A6" s="306" t="s">
        <v>6</v>
      </c>
      <c r="B6" s="265"/>
      <c r="C6" s="15"/>
      <c r="D6" s="16"/>
      <c r="E6" s="16"/>
      <c r="F6" s="16"/>
      <c r="G6" s="16"/>
      <c r="H6" s="16"/>
      <c r="I6" s="16"/>
      <c r="J6" s="15"/>
      <c r="K6" s="15"/>
      <c r="L6" s="16"/>
      <c r="M6" s="15"/>
      <c r="N6" s="15"/>
      <c r="O6" s="15"/>
      <c r="P6" s="33"/>
      <c r="Q6" s="36">
        <f>SUM(R6,AC6,AW6)</f>
        <v>2070544.0331999999</v>
      </c>
      <c r="R6" s="36">
        <f t="shared" ref="R6:R23" si="0">SUM(S6,T6,U6,V6,W6,X6,Y6,Z6,AA6)</f>
        <v>1529298</v>
      </c>
      <c r="S6" s="37"/>
      <c r="T6" s="38">
        <f t="shared" ref="T6:AA6" si="1">T7+T24+T32+T39+T48+T56+T67+T76+T83+T90+T103+T114+T126+T134+T143+T150+T160+T168+T173+T192+T210+T225+T224+T226+T227</f>
        <v>420987</v>
      </c>
      <c r="U6" s="38">
        <f t="shared" si="1"/>
        <v>1066463</v>
      </c>
      <c r="V6" s="38">
        <f t="shared" si="1"/>
        <v>8868</v>
      </c>
      <c r="W6" s="38">
        <f t="shared" si="1"/>
        <v>1000</v>
      </c>
      <c r="X6" s="38">
        <f t="shared" si="1"/>
        <v>3000</v>
      </c>
      <c r="Y6" s="38">
        <f t="shared" si="1"/>
        <v>17550</v>
      </c>
      <c r="Z6" s="38">
        <f t="shared" si="1"/>
        <v>430</v>
      </c>
      <c r="AA6" s="38">
        <f t="shared" si="1"/>
        <v>11000</v>
      </c>
      <c r="AB6" s="36">
        <f>AC6+AW6</f>
        <v>541246.03320000006</v>
      </c>
      <c r="AC6" s="36">
        <f t="shared" ref="AC6:AC69" si="2">SUM(AD6,AE6,AF6,AG6,AH6,AI6,AJ6,AK6,AL6,AM6,AN6,AO6,AP6,AQ6,AR6,AS6,AT6,AU6,AV6)</f>
        <v>506742.03320000006</v>
      </c>
      <c r="AD6" s="38">
        <f t="shared" ref="AD6:AT6" si="3">AD7+AD24+AD32+AD39+AD48+AD56+AD67+AD76+AD83+AD90+AD103+AD114+AD126+AD134+AD143+AD150+AD160+AD168+AD173+AD192+AD210</f>
        <v>91726.000000000015</v>
      </c>
      <c r="AE6" s="38">
        <f t="shared" si="3"/>
        <v>96186</v>
      </c>
      <c r="AF6" s="38">
        <f t="shared" si="3"/>
        <v>5761</v>
      </c>
      <c r="AG6" s="38">
        <f t="shared" si="3"/>
        <v>55717.013200000009</v>
      </c>
      <c r="AH6" s="38">
        <f t="shared" si="3"/>
        <v>38600</v>
      </c>
      <c r="AI6" s="38">
        <f t="shared" si="3"/>
        <v>2300</v>
      </c>
      <c r="AJ6" s="38">
        <f t="shared" si="3"/>
        <v>5700</v>
      </c>
      <c r="AK6" s="38">
        <f t="shared" si="3"/>
        <v>3800</v>
      </c>
      <c r="AL6" s="38">
        <f t="shared" si="3"/>
        <v>5700</v>
      </c>
      <c r="AM6" s="38">
        <f t="shared" si="3"/>
        <v>2000</v>
      </c>
      <c r="AN6" s="38">
        <f t="shared" si="3"/>
        <v>18700.02</v>
      </c>
      <c r="AO6" s="38">
        <f t="shared" si="3"/>
        <v>3275</v>
      </c>
      <c r="AP6" s="38">
        <f t="shared" si="3"/>
        <v>48000</v>
      </c>
      <c r="AQ6" s="38">
        <f t="shared" si="3"/>
        <v>1783</v>
      </c>
      <c r="AR6" s="38">
        <f t="shared" si="3"/>
        <v>91876</v>
      </c>
      <c r="AS6" s="38">
        <f t="shared" si="3"/>
        <v>4000</v>
      </c>
      <c r="AT6" s="38">
        <f t="shared" si="3"/>
        <v>2680</v>
      </c>
      <c r="AU6" s="58">
        <v>8500</v>
      </c>
      <c r="AV6" s="58">
        <v>20438</v>
      </c>
      <c r="AW6" s="59">
        <v>34504</v>
      </c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</row>
    <row r="7" spans="1:204" s="3" customFormat="1" ht="24" customHeight="1">
      <c r="A7" s="303" t="s">
        <v>91</v>
      </c>
      <c r="B7" s="248"/>
      <c r="C7" s="17"/>
      <c r="D7" s="18"/>
      <c r="E7" s="18"/>
      <c r="F7" s="19"/>
      <c r="G7" s="19"/>
      <c r="H7" s="19"/>
      <c r="I7" s="19"/>
      <c r="J7" s="19"/>
      <c r="K7" s="19"/>
      <c r="L7" s="19"/>
      <c r="M7" s="19"/>
      <c r="N7" s="17"/>
      <c r="O7" s="17"/>
      <c r="P7" s="34"/>
      <c r="Q7" s="39">
        <f t="shared" ref="Q7:Q70" si="4">SUM(R7,AC7)</f>
        <v>5910.51</v>
      </c>
      <c r="R7" s="36"/>
      <c r="S7" s="40"/>
      <c r="T7" s="41"/>
      <c r="U7" s="41"/>
      <c r="V7" s="41"/>
      <c r="W7" s="41"/>
      <c r="X7" s="41"/>
      <c r="Y7" s="41"/>
      <c r="Z7" s="41"/>
      <c r="AA7" s="41"/>
      <c r="AB7" s="36">
        <f>AC7+AW7</f>
        <v>5910.51</v>
      </c>
      <c r="AC7" s="36">
        <f t="shared" si="2"/>
        <v>5910.51</v>
      </c>
      <c r="AD7" s="41"/>
      <c r="AE7" s="41"/>
      <c r="AF7" s="41">
        <f>AF8+AF23</f>
        <v>170</v>
      </c>
      <c r="AG7" s="41"/>
      <c r="AH7" s="50"/>
      <c r="AI7" s="51"/>
      <c r="AJ7" s="41">
        <f>AJ8+AJ23</f>
        <v>72</v>
      </c>
      <c r="AK7" s="51">
        <v>145</v>
      </c>
      <c r="AL7" s="41">
        <f>AL8+AL23</f>
        <v>117</v>
      </c>
      <c r="AM7" s="51"/>
      <c r="AN7" s="51">
        <v>1566.51</v>
      </c>
      <c r="AO7" s="51"/>
      <c r="AP7" s="51"/>
      <c r="AQ7" s="51"/>
      <c r="AR7" s="41">
        <f>AR8+AR23</f>
        <v>2840</v>
      </c>
      <c r="AS7" s="41">
        <f>AS8+AS23</f>
        <v>1000</v>
      </c>
      <c r="AT7" s="51"/>
      <c r="AU7" s="51"/>
      <c r="AV7" s="51"/>
      <c r="AW7" s="59"/>
      <c r="DL7" s="61"/>
      <c r="DM7" s="61"/>
      <c r="DN7" s="61"/>
      <c r="DO7" s="61"/>
      <c r="DP7" s="61"/>
      <c r="DQ7" s="61"/>
      <c r="DR7" s="61"/>
      <c r="DS7" s="61"/>
      <c r="DT7" s="61"/>
      <c r="DU7" s="61"/>
      <c r="DV7" s="61"/>
      <c r="DW7" s="61"/>
      <c r="DX7" s="61"/>
      <c r="DY7" s="61"/>
      <c r="DZ7" s="61"/>
      <c r="EA7" s="61"/>
      <c r="EB7" s="61"/>
      <c r="EC7" s="61"/>
      <c r="ED7" s="61"/>
      <c r="EE7" s="61"/>
      <c r="EF7" s="61"/>
      <c r="EG7" s="61"/>
      <c r="EH7" s="61"/>
      <c r="EI7" s="61"/>
      <c r="EJ7" s="61"/>
      <c r="EK7" s="61"/>
      <c r="EL7" s="61"/>
      <c r="EM7" s="61"/>
      <c r="EN7" s="61"/>
      <c r="EO7" s="61"/>
      <c r="EP7" s="61"/>
      <c r="EQ7" s="61"/>
      <c r="ER7" s="61"/>
      <c r="ES7" s="61"/>
      <c r="ET7" s="61"/>
      <c r="EU7" s="61"/>
      <c r="EV7" s="61"/>
      <c r="EW7" s="61"/>
      <c r="EX7" s="61"/>
      <c r="EY7" s="61"/>
      <c r="EZ7" s="61"/>
      <c r="FA7" s="61"/>
      <c r="FB7" s="61"/>
      <c r="FC7" s="61"/>
      <c r="FD7" s="61"/>
      <c r="FE7" s="61"/>
      <c r="FF7" s="61"/>
      <c r="FG7" s="61"/>
      <c r="FH7" s="61"/>
      <c r="FI7" s="61"/>
      <c r="FJ7" s="61"/>
      <c r="FK7" s="61"/>
      <c r="FL7" s="61"/>
      <c r="FM7" s="61"/>
      <c r="FN7" s="61"/>
      <c r="FO7" s="61"/>
      <c r="FP7" s="61"/>
      <c r="FQ7" s="61"/>
      <c r="FR7" s="61"/>
      <c r="FS7" s="61"/>
      <c r="FT7" s="61"/>
      <c r="FU7" s="61"/>
      <c r="FV7" s="61"/>
      <c r="FW7" s="61"/>
      <c r="FX7" s="61"/>
      <c r="FY7" s="61"/>
      <c r="FZ7" s="61"/>
      <c r="GA7" s="61"/>
      <c r="GB7" s="61"/>
      <c r="GC7" s="61"/>
      <c r="GD7" s="61"/>
      <c r="GE7" s="61"/>
      <c r="GF7" s="61"/>
      <c r="GG7" s="61"/>
      <c r="GH7" s="61"/>
      <c r="GI7" s="61"/>
      <c r="GJ7" s="61"/>
      <c r="GK7" s="61"/>
      <c r="GL7" s="61"/>
      <c r="GM7" s="61"/>
      <c r="GN7" s="61"/>
      <c r="GO7" s="61"/>
      <c r="GP7" s="61"/>
      <c r="GQ7" s="61"/>
      <c r="GR7" s="61"/>
      <c r="GS7" s="61"/>
      <c r="GT7" s="61"/>
      <c r="GU7" s="61"/>
      <c r="GV7" s="61"/>
    </row>
    <row r="8" spans="1:204" s="4" customFormat="1" ht="24" hidden="1" customHeight="1">
      <c r="A8" s="250" t="s">
        <v>282</v>
      </c>
      <c r="B8" s="21" t="s">
        <v>283</v>
      </c>
      <c r="C8" s="22"/>
      <c r="D8" s="23"/>
      <c r="E8" s="23"/>
      <c r="F8" s="24"/>
      <c r="G8" s="24"/>
      <c r="H8" s="24"/>
      <c r="I8" s="24"/>
      <c r="J8" s="24"/>
      <c r="K8" s="24"/>
      <c r="L8" s="24"/>
      <c r="M8" s="24"/>
      <c r="N8" s="22"/>
      <c r="O8" s="22"/>
      <c r="P8" s="24"/>
      <c r="Q8" s="42">
        <f t="shared" si="4"/>
        <v>5910.51</v>
      </c>
      <c r="R8" s="43">
        <f t="shared" si="0"/>
        <v>0</v>
      </c>
      <c r="S8" s="44"/>
      <c r="T8" s="44"/>
      <c r="U8" s="45"/>
      <c r="V8" s="45"/>
      <c r="W8" s="45"/>
      <c r="X8" s="45"/>
      <c r="Y8" s="45"/>
      <c r="Z8" s="45"/>
      <c r="AA8" s="45"/>
      <c r="AB8" s="45"/>
      <c r="AC8" s="48">
        <f t="shared" si="2"/>
        <v>5910.51</v>
      </c>
      <c r="AD8" s="44"/>
      <c r="AE8" s="44"/>
      <c r="AF8" s="44">
        <f>SUM(AF9:AF22)</f>
        <v>170</v>
      </c>
      <c r="AG8" s="44"/>
      <c r="AH8" s="52"/>
      <c r="AI8" s="53"/>
      <c r="AJ8" s="44">
        <f>SUM(AJ9:AJ22)</f>
        <v>72</v>
      </c>
      <c r="AK8" s="52">
        <v>145</v>
      </c>
      <c r="AL8" s="44">
        <f>SUM(AL9:AL22)</f>
        <v>117</v>
      </c>
      <c r="AM8" s="53"/>
      <c r="AN8" s="52">
        <v>1566.51</v>
      </c>
      <c r="AO8" s="54"/>
      <c r="AP8" s="54"/>
      <c r="AQ8" s="53"/>
      <c r="AR8" s="44">
        <f>SUM(AR9:AR22)</f>
        <v>2840</v>
      </c>
      <c r="AS8" s="44">
        <f>SUM(AS9:AS22)</f>
        <v>1000</v>
      </c>
      <c r="AT8" s="54"/>
      <c r="AU8" s="53"/>
      <c r="AV8" s="53"/>
      <c r="AW8" s="60"/>
    </row>
    <row r="9" spans="1:204" s="4" customFormat="1" ht="24" hidden="1" customHeight="1">
      <c r="A9" s="250"/>
      <c r="B9" s="25" t="s">
        <v>284</v>
      </c>
      <c r="C9" s="22"/>
      <c r="D9" s="23"/>
      <c r="E9" s="23"/>
      <c r="F9" s="24"/>
      <c r="G9" s="24"/>
      <c r="H9" s="24"/>
      <c r="I9" s="24"/>
      <c r="J9" s="24"/>
      <c r="K9" s="24"/>
      <c r="L9" s="24"/>
      <c r="M9" s="24"/>
      <c r="N9" s="22"/>
      <c r="O9" s="22"/>
      <c r="P9" s="24"/>
      <c r="Q9" s="42">
        <f t="shared" si="4"/>
        <v>0</v>
      </c>
      <c r="R9" s="43">
        <f t="shared" si="0"/>
        <v>0</v>
      </c>
      <c r="S9" s="44"/>
      <c r="T9" s="44"/>
      <c r="U9" s="45"/>
      <c r="V9" s="45"/>
      <c r="W9" s="45"/>
      <c r="X9" s="45"/>
      <c r="Y9" s="45"/>
      <c r="Z9" s="45"/>
      <c r="AA9" s="45"/>
      <c r="AB9" s="45"/>
      <c r="AC9" s="48">
        <f t="shared" si="2"/>
        <v>0</v>
      </c>
      <c r="AD9" s="44"/>
      <c r="AE9" s="44"/>
      <c r="AF9" s="44"/>
      <c r="AG9" s="44"/>
      <c r="AH9" s="52"/>
      <c r="AI9" s="53"/>
      <c r="AJ9" s="52"/>
      <c r="AK9" s="54"/>
      <c r="AL9" s="52"/>
      <c r="AM9" s="53"/>
      <c r="AN9" s="54"/>
      <c r="AO9" s="54"/>
      <c r="AP9" s="54"/>
      <c r="AQ9" s="53"/>
      <c r="AR9" s="52"/>
      <c r="AS9" s="54"/>
      <c r="AT9" s="54"/>
      <c r="AU9" s="53"/>
      <c r="AV9" s="53"/>
      <c r="AW9" s="60"/>
    </row>
    <row r="10" spans="1:204" s="4" customFormat="1" ht="24" hidden="1" customHeight="1">
      <c r="A10" s="250"/>
      <c r="B10" s="25" t="s">
        <v>285</v>
      </c>
      <c r="C10" s="22"/>
      <c r="D10" s="23"/>
      <c r="E10" s="23"/>
      <c r="F10" s="24"/>
      <c r="G10" s="24"/>
      <c r="H10" s="24"/>
      <c r="I10" s="24"/>
      <c r="J10" s="24"/>
      <c r="K10" s="24"/>
      <c r="L10" s="24"/>
      <c r="M10" s="24"/>
      <c r="N10" s="22"/>
      <c r="O10" s="22"/>
      <c r="P10" s="24"/>
      <c r="Q10" s="42">
        <f t="shared" si="4"/>
        <v>0</v>
      </c>
      <c r="R10" s="43">
        <f t="shared" si="0"/>
        <v>0</v>
      </c>
      <c r="S10" s="44"/>
      <c r="T10" s="44"/>
      <c r="U10" s="45"/>
      <c r="V10" s="45"/>
      <c r="W10" s="45"/>
      <c r="X10" s="45"/>
      <c r="Y10" s="45"/>
      <c r="Z10" s="45"/>
      <c r="AA10" s="45"/>
      <c r="AB10" s="45"/>
      <c r="AC10" s="48">
        <f t="shared" si="2"/>
        <v>0</v>
      </c>
      <c r="AD10" s="44"/>
      <c r="AE10" s="44"/>
      <c r="AF10" s="44"/>
      <c r="AG10" s="44"/>
      <c r="AH10" s="52"/>
      <c r="AI10" s="53"/>
      <c r="AJ10" s="52"/>
      <c r="AK10" s="54"/>
      <c r="AL10" s="52"/>
      <c r="AM10" s="53"/>
      <c r="AN10" s="54"/>
      <c r="AO10" s="54"/>
      <c r="AP10" s="54"/>
      <c r="AQ10" s="53"/>
      <c r="AR10" s="52"/>
      <c r="AS10" s="54"/>
      <c r="AT10" s="54"/>
      <c r="AU10" s="53"/>
      <c r="AV10" s="53"/>
      <c r="AW10" s="60"/>
    </row>
    <row r="11" spans="1:204" s="4" customFormat="1" ht="24" hidden="1" customHeight="1">
      <c r="A11" s="250"/>
      <c r="B11" s="25" t="s">
        <v>286</v>
      </c>
      <c r="C11" s="22"/>
      <c r="D11" s="23"/>
      <c r="E11" s="23"/>
      <c r="F11" s="24"/>
      <c r="G11" s="24"/>
      <c r="H11" s="24"/>
      <c r="I11" s="24"/>
      <c r="J11" s="24"/>
      <c r="K11" s="24"/>
      <c r="L11" s="24"/>
      <c r="M11" s="24"/>
      <c r="N11" s="22"/>
      <c r="O11" s="22"/>
      <c r="P11" s="24"/>
      <c r="Q11" s="42">
        <f t="shared" si="4"/>
        <v>230</v>
      </c>
      <c r="R11" s="43">
        <f t="shared" si="0"/>
        <v>0</v>
      </c>
      <c r="S11" s="44"/>
      <c r="T11" s="44"/>
      <c r="U11" s="45"/>
      <c r="V11" s="45"/>
      <c r="W11" s="45"/>
      <c r="X11" s="45"/>
      <c r="Y11" s="45"/>
      <c r="Z11" s="45"/>
      <c r="AA11" s="45"/>
      <c r="AB11" s="45"/>
      <c r="AC11" s="48">
        <f t="shared" si="2"/>
        <v>230</v>
      </c>
      <c r="AD11" s="44"/>
      <c r="AE11" s="44"/>
      <c r="AF11" s="44">
        <v>84</v>
      </c>
      <c r="AG11" s="44"/>
      <c r="AH11" s="52"/>
      <c r="AI11" s="53"/>
      <c r="AJ11" s="52">
        <v>72</v>
      </c>
      <c r="AK11" s="54"/>
      <c r="AL11" s="52">
        <v>74</v>
      </c>
      <c r="AM11" s="53"/>
      <c r="AN11" s="54"/>
      <c r="AO11" s="54"/>
      <c r="AP11" s="54"/>
      <c r="AQ11" s="53"/>
      <c r="AR11" s="52"/>
      <c r="AS11" s="54"/>
      <c r="AT11" s="54"/>
      <c r="AU11" s="53"/>
      <c r="AV11" s="53"/>
      <c r="AW11" s="60"/>
    </row>
    <row r="12" spans="1:204" s="4" customFormat="1" ht="24" hidden="1" customHeight="1">
      <c r="A12" s="250"/>
      <c r="B12" s="25" t="s">
        <v>287</v>
      </c>
      <c r="C12" s="22"/>
      <c r="D12" s="23"/>
      <c r="E12" s="23"/>
      <c r="F12" s="24"/>
      <c r="G12" s="24"/>
      <c r="H12" s="24"/>
      <c r="I12" s="24"/>
      <c r="J12" s="24"/>
      <c r="K12" s="24"/>
      <c r="L12" s="24"/>
      <c r="M12" s="24"/>
      <c r="N12" s="22"/>
      <c r="O12" s="22"/>
      <c r="P12" s="24"/>
      <c r="Q12" s="42">
        <f t="shared" si="4"/>
        <v>0</v>
      </c>
      <c r="R12" s="43">
        <f t="shared" si="0"/>
        <v>0</v>
      </c>
      <c r="S12" s="44"/>
      <c r="T12" s="44"/>
      <c r="U12" s="45"/>
      <c r="V12" s="45"/>
      <c r="W12" s="45"/>
      <c r="X12" s="45"/>
      <c r="Y12" s="45"/>
      <c r="Z12" s="45"/>
      <c r="AA12" s="45"/>
      <c r="AB12" s="45"/>
      <c r="AC12" s="48">
        <f t="shared" si="2"/>
        <v>0</v>
      </c>
      <c r="AD12" s="44"/>
      <c r="AE12" s="44"/>
      <c r="AF12" s="44"/>
      <c r="AG12" s="44"/>
      <c r="AH12" s="52"/>
      <c r="AI12" s="53"/>
      <c r="AJ12" s="52"/>
      <c r="AK12" s="54"/>
      <c r="AL12" s="52"/>
      <c r="AM12" s="53"/>
      <c r="AN12" s="54"/>
      <c r="AO12" s="54"/>
      <c r="AP12" s="54"/>
      <c r="AQ12" s="53"/>
      <c r="AR12" s="52"/>
      <c r="AS12" s="54"/>
      <c r="AT12" s="54"/>
      <c r="AU12" s="53"/>
      <c r="AV12" s="53"/>
      <c r="AW12" s="60"/>
    </row>
    <row r="13" spans="1:204" s="4" customFormat="1" ht="24" hidden="1" customHeight="1">
      <c r="A13" s="250"/>
      <c r="B13" s="25" t="s">
        <v>288</v>
      </c>
      <c r="C13" s="22"/>
      <c r="D13" s="23"/>
      <c r="E13" s="23"/>
      <c r="F13" s="24"/>
      <c r="G13" s="24"/>
      <c r="H13" s="24"/>
      <c r="I13" s="24"/>
      <c r="J13" s="24"/>
      <c r="K13" s="24"/>
      <c r="L13" s="24"/>
      <c r="M13" s="24"/>
      <c r="N13" s="22"/>
      <c r="O13" s="22"/>
      <c r="P13" s="24"/>
      <c r="Q13" s="42">
        <f t="shared" si="4"/>
        <v>0</v>
      </c>
      <c r="R13" s="43">
        <f t="shared" si="0"/>
        <v>0</v>
      </c>
      <c r="S13" s="44"/>
      <c r="T13" s="44"/>
      <c r="U13" s="45"/>
      <c r="V13" s="45"/>
      <c r="W13" s="45"/>
      <c r="X13" s="45"/>
      <c r="Y13" s="45"/>
      <c r="Z13" s="45"/>
      <c r="AA13" s="45"/>
      <c r="AB13" s="45"/>
      <c r="AC13" s="48">
        <f t="shared" si="2"/>
        <v>0</v>
      </c>
      <c r="AD13" s="44"/>
      <c r="AE13" s="44"/>
      <c r="AF13" s="44"/>
      <c r="AG13" s="44"/>
      <c r="AH13" s="52"/>
      <c r="AI13" s="53"/>
      <c r="AJ13" s="52"/>
      <c r="AK13" s="54"/>
      <c r="AL13" s="52"/>
      <c r="AM13" s="53"/>
      <c r="AN13" s="54"/>
      <c r="AO13" s="54"/>
      <c r="AP13" s="54"/>
      <c r="AQ13" s="53"/>
      <c r="AR13" s="52"/>
      <c r="AS13" s="54"/>
      <c r="AT13" s="54"/>
      <c r="AU13" s="53"/>
      <c r="AV13" s="53"/>
      <c r="AW13" s="60"/>
    </row>
    <row r="14" spans="1:204" s="4" customFormat="1" ht="24" hidden="1" customHeight="1">
      <c r="A14" s="250"/>
      <c r="B14" s="25" t="s">
        <v>289</v>
      </c>
      <c r="C14" s="22"/>
      <c r="D14" s="23"/>
      <c r="E14" s="23"/>
      <c r="F14" s="24"/>
      <c r="G14" s="24"/>
      <c r="H14" s="24"/>
      <c r="I14" s="24"/>
      <c r="J14" s="24"/>
      <c r="K14" s="24"/>
      <c r="L14" s="24"/>
      <c r="M14" s="24"/>
      <c r="N14" s="22"/>
      <c r="O14" s="22"/>
      <c r="P14" s="24"/>
      <c r="Q14" s="42">
        <f t="shared" si="4"/>
        <v>0</v>
      </c>
      <c r="R14" s="43">
        <f t="shared" si="0"/>
        <v>0</v>
      </c>
      <c r="S14" s="44"/>
      <c r="T14" s="44"/>
      <c r="U14" s="45"/>
      <c r="V14" s="45"/>
      <c r="W14" s="45"/>
      <c r="X14" s="45"/>
      <c r="Y14" s="45"/>
      <c r="Z14" s="45"/>
      <c r="AA14" s="45"/>
      <c r="AB14" s="45"/>
      <c r="AC14" s="48">
        <f t="shared" si="2"/>
        <v>0</v>
      </c>
      <c r="AD14" s="44"/>
      <c r="AE14" s="44"/>
      <c r="AF14" s="44"/>
      <c r="AG14" s="44"/>
      <c r="AH14" s="52"/>
      <c r="AI14" s="53"/>
      <c r="AJ14" s="52"/>
      <c r="AK14" s="54"/>
      <c r="AL14" s="52"/>
      <c r="AM14" s="53"/>
      <c r="AN14" s="54"/>
      <c r="AO14" s="54"/>
      <c r="AP14" s="54"/>
      <c r="AQ14" s="53"/>
      <c r="AR14" s="52"/>
      <c r="AS14" s="54"/>
      <c r="AT14" s="54"/>
      <c r="AU14" s="53"/>
      <c r="AV14" s="53"/>
      <c r="AW14" s="60"/>
    </row>
    <row r="15" spans="1:204" s="4" customFormat="1" ht="24" hidden="1" customHeight="1">
      <c r="A15" s="250"/>
      <c r="B15" s="25" t="s">
        <v>290</v>
      </c>
      <c r="C15" s="22"/>
      <c r="D15" s="23"/>
      <c r="E15" s="23"/>
      <c r="F15" s="24"/>
      <c r="G15" s="24"/>
      <c r="H15" s="24"/>
      <c r="I15" s="24"/>
      <c r="J15" s="24"/>
      <c r="K15" s="24"/>
      <c r="L15" s="24"/>
      <c r="M15" s="24"/>
      <c r="N15" s="22"/>
      <c r="O15" s="22"/>
      <c r="P15" s="24"/>
      <c r="Q15" s="42">
        <f t="shared" si="4"/>
        <v>0</v>
      </c>
      <c r="R15" s="43">
        <f t="shared" si="0"/>
        <v>0</v>
      </c>
      <c r="S15" s="44"/>
      <c r="T15" s="44"/>
      <c r="U15" s="45"/>
      <c r="V15" s="45"/>
      <c r="W15" s="45"/>
      <c r="X15" s="45"/>
      <c r="Y15" s="45"/>
      <c r="Z15" s="45"/>
      <c r="AA15" s="45"/>
      <c r="AB15" s="45"/>
      <c r="AC15" s="48">
        <f t="shared" si="2"/>
        <v>0</v>
      </c>
      <c r="AD15" s="44"/>
      <c r="AE15" s="44"/>
      <c r="AF15" s="44"/>
      <c r="AG15" s="44"/>
      <c r="AH15" s="52"/>
      <c r="AI15" s="53"/>
      <c r="AJ15" s="52"/>
      <c r="AK15" s="54"/>
      <c r="AL15" s="52"/>
      <c r="AM15" s="53"/>
      <c r="AN15" s="54"/>
      <c r="AO15" s="54"/>
      <c r="AP15" s="54"/>
      <c r="AQ15" s="53"/>
      <c r="AR15" s="52"/>
      <c r="AS15" s="54"/>
      <c r="AT15" s="54"/>
      <c r="AU15" s="53"/>
      <c r="AV15" s="53"/>
      <c r="AW15" s="60"/>
    </row>
    <row r="16" spans="1:204" s="4" customFormat="1" ht="24" hidden="1" customHeight="1">
      <c r="A16" s="250"/>
      <c r="B16" s="25" t="s">
        <v>291</v>
      </c>
      <c r="C16" s="22"/>
      <c r="D16" s="23"/>
      <c r="E16" s="23"/>
      <c r="F16" s="24"/>
      <c r="G16" s="24"/>
      <c r="H16" s="24"/>
      <c r="I16" s="24"/>
      <c r="J16" s="24"/>
      <c r="K16" s="24"/>
      <c r="L16" s="24"/>
      <c r="M16" s="24"/>
      <c r="N16" s="22"/>
      <c r="O16" s="22"/>
      <c r="P16" s="24"/>
      <c r="Q16" s="42">
        <f t="shared" si="4"/>
        <v>43</v>
      </c>
      <c r="R16" s="43">
        <f t="shared" si="0"/>
        <v>0</v>
      </c>
      <c r="S16" s="44"/>
      <c r="T16" s="44"/>
      <c r="U16" s="45"/>
      <c r="V16" s="45"/>
      <c r="W16" s="45"/>
      <c r="X16" s="45"/>
      <c r="Y16" s="45"/>
      <c r="Z16" s="45"/>
      <c r="AA16" s="45"/>
      <c r="AB16" s="45"/>
      <c r="AC16" s="48">
        <f t="shared" si="2"/>
        <v>43</v>
      </c>
      <c r="AD16" s="44"/>
      <c r="AE16" s="44"/>
      <c r="AF16" s="44"/>
      <c r="AG16" s="44"/>
      <c r="AH16" s="52"/>
      <c r="AI16" s="53"/>
      <c r="AJ16" s="52"/>
      <c r="AK16" s="54"/>
      <c r="AL16" s="52">
        <v>43</v>
      </c>
      <c r="AM16" s="53"/>
      <c r="AN16" s="54"/>
      <c r="AO16" s="54"/>
      <c r="AP16" s="54"/>
      <c r="AQ16" s="53"/>
      <c r="AR16" s="52"/>
      <c r="AS16" s="54"/>
      <c r="AT16" s="54"/>
      <c r="AU16" s="53"/>
      <c r="AV16" s="53"/>
      <c r="AW16" s="60"/>
    </row>
    <row r="17" spans="1:204" s="4" customFormat="1" ht="24" hidden="1" customHeight="1">
      <c r="A17" s="250"/>
      <c r="B17" s="25" t="s">
        <v>292</v>
      </c>
      <c r="C17" s="22"/>
      <c r="D17" s="23"/>
      <c r="E17" s="23"/>
      <c r="F17" s="24"/>
      <c r="G17" s="24"/>
      <c r="H17" s="24"/>
      <c r="I17" s="24"/>
      <c r="J17" s="24"/>
      <c r="K17" s="24"/>
      <c r="L17" s="24"/>
      <c r="M17" s="24"/>
      <c r="N17" s="22"/>
      <c r="O17" s="22"/>
      <c r="P17" s="24"/>
      <c r="Q17" s="42">
        <f t="shared" si="4"/>
        <v>3840</v>
      </c>
      <c r="R17" s="43">
        <f t="shared" si="0"/>
        <v>0</v>
      </c>
      <c r="S17" s="44"/>
      <c r="T17" s="44"/>
      <c r="U17" s="45"/>
      <c r="V17" s="45"/>
      <c r="W17" s="45"/>
      <c r="X17" s="45"/>
      <c r="Y17" s="45"/>
      <c r="Z17" s="45"/>
      <c r="AA17" s="45"/>
      <c r="AB17" s="45"/>
      <c r="AC17" s="48">
        <f t="shared" si="2"/>
        <v>3840</v>
      </c>
      <c r="AD17" s="44"/>
      <c r="AE17" s="44"/>
      <c r="AF17" s="44"/>
      <c r="AG17" s="44"/>
      <c r="AH17" s="52"/>
      <c r="AI17" s="53"/>
      <c r="AJ17" s="52"/>
      <c r="AK17" s="54"/>
      <c r="AL17" s="52"/>
      <c r="AM17" s="53"/>
      <c r="AN17" s="54"/>
      <c r="AO17" s="54"/>
      <c r="AP17" s="54"/>
      <c r="AQ17" s="53"/>
      <c r="AR17" s="52">
        <v>2840</v>
      </c>
      <c r="AS17" s="54">
        <v>1000</v>
      </c>
      <c r="AT17" s="54"/>
      <c r="AU17" s="53"/>
      <c r="AV17" s="53"/>
      <c r="AW17" s="60"/>
    </row>
    <row r="18" spans="1:204" s="4" customFormat="1" ht="24" hidden="1" customHeight="1">
      <c r="A18" s="250"/>
      <c r="B18" s="25" t="s">
        <v>293</v>
      </c>
      <c r="C18" s="22"/>
      <c r="D18" s="23"/>
      <c r="E18" s="23"/>
      <c r="F18" s="24"/>
      <c r="G18" s="24"/>
      <c r="H18" s="24"/>
      <c r="I18" s="24"/>
      <c r="J18" s="24"/>
      <c r="K18" s="24"/>
      <c r="L18" s="24"/>
      <c r="M18" s="24"/>
      <c r="N18" s="22"/>
      <c r="O18" s="22"/>
      <c r="P18" s="24"/>
      <c r="Q18" s="42">
        <f t="shared" si="4"/>
        <v>0</v>
      </c>
      <c r="R18" s="43">
        <f t="shared" si="0"/>
        <v>0</v>
      </c>
      <c r="S18" s="44"/>
      <c r="T18" s="44"/>
      <c r="U18" s="45"/>
      <c r="V18" s="45"/>
      <c r="W18" s="45"/>
      <c r="X18" s="45"/>
      <c r="Y18" s="45"/>
      <c r="Z18" s="45"/>
      <c r="AA18" s="45"/>
      <c r="AB18" s="45"/>
      <c r="AC18" s="48">
        <f t="shared" si="2"/>
        <v>0</v>
      </c>
      <c r="AD18" s="44"/>
      <c r="AE18" s="44"/>
      <c r="AF18" s="44"/>
      <c r="AG18" s="44"/>
      <c r="AH18" s="52"/>
      <c r="AI18" s="53"/>
      <c r="AJ18" s="52"/>
      <c r="AK18" s="54"/>
      <c r="AL18" s="52"/>
      <c r="AM18" s="53"/>
      <c r="AN18" s="54"/>
      <c r="AO18" s="54"/>
      <c r="AP18" s="54"/>
      <c r="AQ18" s="53"/>
      <c r="AR18" s="52"/>
      <c r="AS18" s="54"/>
      <c r="AT18" s="54"/>
      <c r="AU18" s="53"/>
      <c r="AV18" s="53"/>
      <c r="AW18" s="60"/>
    </row>
    <row r="19" spans="1:204" s="4" customFormat="1" ht="24" hidden="1" customHeight="1">
      <c r="A19" s="250"/>
      <c r="B19" s="25" t="s">
        <v>294</v>
      </c>
      <c r="C19" s="22"/>
      <c r="D19" s="23"/>
      <c r="E19" s="23"/>
      <c r="F19" s="24"/>
      <c r="G19" s="24"/>
      <c r="H19" s="24"/>
      <c r="I19" s="24"/>
      <c r="J19" s="24"/>
      <c r="K19" s="24"/>
      <c r="L19" s="24"/>
      <c r="M19" s="24"/>
      <c r="N19" s="22"/>
      <c r="O19" s="22"/>
      <c r="P19" s="24"/>
      <c r="Q19" s="42">
        <f t="shared" si="4"/>
        <v>0</v>
      </c>
      <c r="R19" s="43">
        <f t="shared" si="0"/>
        <v>0</v>
      </c>
      <c r="S19" s="44"/>
      <c r="T19" s="44"/>
      <c r="U19" s="45"/>
      <c r="V19" s="45"/>
      <c r="W19" s="45"/>
      <c r="X19" s="45"/>
      <c r="Y19" s="45"/>
      <c r="Z19" s="45"/>
      <c r="AA19" s="45"/>
      <c r="AB19" s="45"/>
      <c r="AC19" s="48">
        <f t="shared" si="2"/>
        <v>0</v>
      </c>
      <c r="AD19" s="44"/>
      <c r="AE19" s="44"/>
      <c r="AF19" s="44"/>
      <c r="AG19" s="44"/>
      <c r="AH19" s="52"/>
      <c r="AI19" s="53"/>
      <c r="AJ19" s="52"/>
      <c r="AK19" s="54"/>
      <c r="AL19" s="52"/>
      <c r="AM19" s="53"/>
      <c r="AN19" s="54"/>
      <c r="AO19" s="54"/>
      <c r="AP19" s="54"/>
      <c r="AQ19" s="53"/>
      <c r="AR19" s="52"/>
      <c r="AS19" s="54"/>
      <c r="AT19" s="54"/>
      <c r="AU19" s="53"/>
      <c r="AV19" s="53"/>
      <c r="AW19" s="60"/>
    </row>
    <row r="20" spans="1:204" s="4" customFormat="1" ht="24" hidden="1" customHeight="1">
      <c r="A20" s="250"/>
      <c r="B20" s="25" t="s">
        <v>295</v>
      </c>
      <c r="C20" s="22"/>
      <c r="D20" s="23"/>
      <c r="E20" s="23"/>
      <c r="F20" s="24"/>
      <c r="G20" s="24"/>
      <c r="H20" s="24"/>
      <c r="I20" s="24"/>
      <c r="J20" s="24"/>
      <c r="K20" s="24"/>
      <c r="L20" s="24"/>
      <c r="M20" s="24"/>
      <c r="N20" s="22"/>
      <c r="O20" s="22"/>
      <c r="P20" s="24"/>
      <c r="Q20" s="42">
        <f t="shared" si="4"/>
        <v>0</v>
      </c>
      <c r="R20" s="43">
        <f t="shared" si="0"/>
        <v>0</v>
      </c>
      <c r="S20" s="44"/>
      <c r="T20" s="44"/>
      <c r="U20" s="45"/>
      <c r="V20" s="45"/>
      <c r="W20" s="45"/>
      <c r="X20" s="45"/>
      <c r="Y20" s="45"/>
      <c r="Z20" s="45"/>
      <c r="AA20" s="45"/>
      <c r="AB20" s="45"/>
      <c r="AC20" s="48">
        <f t="shared" si="2"/>
        <v>0</v>
      </c>
      <c r="AD20" s="44"/>
      <c r="AE20" s="44"/>
      <c r="AF20" s="44"/>
      <c r="AG20" s="44"/>
      <c r="AH20" s="52"/>
      <c r="AI20" s="53"/>
      <c r="AJ20" s="52"/>
      <c r="AK20" s="54"/>
      <c r="AL20" s="52"/>
      <c r="AM20" s="53"/>
      <c r="AN20" s="54"/>
      <c r="AO20" s="54"/>
      <c r="AP20" s="54"/>
      <c r="AQ20" s="53"/>
      <c r="AR20" s="52"/>
      <c r="AS20" s="54"/>
      <c r="AT20" s="54"/>
      <c r="AU20" s="53"/>
      <c r="AV20" s="53"/>
      <c r="AW20" s="60"/>
    </row>
    <row r="21" spans="1:204" s="4" customFormat="1" ht="24" hidden="1" customHeight="1">
      <c r="A21" s="250"/>
      <c r="B21" s="25" t="s">
        <v>296</v>
      </c>
      <c r="C21" s="22"/>
      <c r="D21" s="23"/>
      <c r="E21" s="23"/>
      <c r="F21" s="24"/>
      <c r="G21" s="24"/>
      <c r="H21" s="24"/>
      <c r="I21" s="24"/>
      <c r="J21" s="24"/>
      <c r="K21" s="24"/>
      <c r="L21" s="24"/>
      <c r="M21" s="24"/>
      <c r="N21" s="22"/>
      <c r="O21" s="22"/>
      <c r="P21" s="24"/>
      <c r="Q21" s="42">
        <f t="shared" si="4"/>
        <v>62</v>
      </c>
      <c r="R21" s="43">
        <f t="shared" si="0"/>
        <v>0</v>
      </c>
      <c r="S21" s="44"/>
      <c r="T21" s="44"/>
      <c r="U21" s="45"/>
      <c r="V21" s="45"/>
      <c r="W21" s="45"/>
      <c r="X21" s="45"/>
      <c r="Y21" s="45"/>
      <c r="Z21" s="45"/>
      <c r="AA21" s="45"/>
      <c r="AB21" s="45"/>
      <c r="AC21" s="48">
        <f t="shared" si="2"/>
        <v>62</v>
      </c>
      <c r="AD21" s="44"/>
      <c r="AE21" s="44"/>
      <c r="AF21" s="44">
        <v>62</v>
      </c>
      <c r="AG21" s="44"/>
      <c r="AH21" s="52"/>
      <c r="AI21" s="53"/>
      <c r="AJ21" s="52"/>
      <c r="AK21" s="54"/>
      <c r="AL21" s="52"/>
      <c r="AM21" s="53"/>
      <c r="AN21" s="54"/>
      <c r="AO21" s="54"/>
      <c r="AP21" s="54"/>
      <c r="AQ21" s="53"/>
      <c r="AR21" s="52"/>
      <c r="AS21" s="54"/>
      <c r="AT21" s="54"/>
      <c r="AU21" s="53"/>
      <c r="AV21" s="53"/>
      <c r="AW21" s="60"/>
    </row>
    <row r="22" spans="1:204" s="4" customFormat="1" ht="24" hidden="1" customHeight="1">
      <c r="A22" s="250"/>
      <c r="B22" s="25" t="s">
        <v>297</v>
      </c>
      <c r="C22" s="22"/>
      <c r="D22" s="23"/>
      <c r="E22" s="23"/>
      <c r="F22" s="24"/>
      <c r="G22" s="24"/>
      <c r="H22" s="24"/>
      <c r="I22" s="24"/>
      <c r="J22" s="24"/>
      <c r="K22" s="24"/>
      <c r="L22" s="24"/>
      <c r="M22" s="24"/>
      <c r="N22" s="22"/>
      <c r="O22" s="22"/>
      <c r="P22" s="24"/>
      <c r="Q22" s="42">
        <f t="shared" si="4"/>
        <v>24</v>
      </c>
      <c r="R22" s="43">
        <f t="shared" si="0"/>
        <v>0</v>
      </c>
      <c r="S22" s="44"/>
      <c r="T22" s="44"/>
      <c r="U22" s="45"/>
      <c r="V22" s="45"/>
      <c r="W22" s="45"/>
      <c r="X22" s="45"/>
      <c r="Y22" s="45"/>
      <c r="Z22" s="45"/>
      <c r="AA22" s="45"/>
      <c r="AB22" s="45"/>
      <c r="AC22" s="48">
        <f t="shared" si="2"/>
        <v>24</v>
      </c>
      <c r="AD22" s="44"/>
      <c r="AE22" s="44"/>
      <c r="AF22" s="44">
        <v>24</v>
      </c>
      <c r="AG22" s="44"/>
      <c r="AH22" s="52"/>
      <c r="AI22" s="53"/>
      <c r="AJ22" s="52"/>
      <c r="AK22" s="54"/>
      <c r="AL22" s="52"/>
      <c r="AM22" s="53"/>
      <c r="AN22" s="54"/>
      <c r="AO22" s="54"/>
      <c r="AP22" s="54"/>
      <c r="AQ22" s="53"/>
      <c r="AR22" s="52"/>
      <c r="AS22" s="54"/>
      <c r="AT22" s="54"/>
      <c r="AU22" s="53"/>
      <c r="AV22" s="53"/>
      <c r="AW22" s="60"/>
    </row>
    <row r="23" spans="1:204" s="4" customFormat="1" ht="24" hidden="1" customHeight="1">
      <c r="A23" s="20" t="s">
        <v>298</v>
      </c>
      <c r="B23" s="26" t="s">
        <v>299</v>
      </c>
      <c r="C23" s="22"/>
      <c r="D23" s="23"/>
      <c r="E23" s="23"/>
      <c r="F23" s="24"/>
      <c r="G23" s="24"/>
      <c r="H23" s="24"/>
      <c r="I23" s="24"/>
      <c r="J23" s="24"/>
      <c r="K23" s="24"/>
      <c r="L23" s="24"/>
      <c r="M23" s="24"/>
      <c r="N23" s="22"/>
      <c r="O23" s="22"/>
      <c r="P23" s="24"/>
      <c r="Q23" s="42">
        <f t="shared" si="4"/>
        <v>0</v>
      </c>
      <c r="R23" s="43">
        <f t="shared" si="0"/>
        <v>0</v>
      </c>
      <c r="S23" s="44"/>
      <c r="T23" s="44"/>
      <c r="U23" s="45"/>
      <c r="V23" s="45"/>
      <c r="W23" s="45"/>
      <c r="X23" s="45"/>
      <c r="Y23" s="45"/>
      <c r="Z23" s="45"/>
      <c r="AA23" s="45"/>
      <c r="AB23" s="45"/>
      <c r="AC23" s="48">
        <f t="shared" si="2"/>
        <v>0</v>
      </c>
      <c r="AD23" s="44"/>
      <c r="AE23" s="44"/>
      <c r="AF23" s="44"/>
      <c r="AG23" s="44"/>
      <c r="AH23" s="52"/>
      <c r="AI23" s="53"/>
      <c r="AJ23" s="52"/>
      <c r="AK23" s="54"/>
      <c r="AL23" s="52"/>
      <c r="AM23" s="53"/>
      <c r="AN23" s="54"/>
      <c r="AO23" s="54"/>
      <c r="AP23" s="54"/>
      <c r="AQ23" s="53"/>
      <c r="AR23" s="52"/>
      <c r="AS23" s="54"/>
      <c r="AT23" s="54"/>
      <c r="AU23" s="53"/>
      <c r="AV23" s="53"/>
      <c r="AW23" s="60"/>
    </row>
    <row r="24" spans="1:204" s="3" customFormat="1" ht="24" customHeight="1">
      <c r="A24" s="303" t="s">
        <v>95</v>
      </c>
      <c r="B24" s="248"/>
      <c r="C24" s="17"/>
      <c r="D24" s="18"/>
      <c r="E24" s="18"/>
      <c r="F24" s="19"/>
      <c r="G24" s="19"/>
      <c r="H24" s="19"/>
      <c r="I24" s="19"/>
      <c r="J24" s="19"/>
      <c r="K24" s="19"/>
      <c r="L24" s="19"/>
      <c r="M24" s="19"/>
      <c r="N24" s="17"/>
      <c r="O24" s="17"/>
      <c r="P24" s="34"/>
      <c r="Q24" s="39">
        <f t="shared" si="4"/>
        <v>6583.98</v>
      </c>
      <c r="R24" s="36"/>
      <c r="S24" s="40"/>
      <c r="T24" s="41"/>
      <c r="U24" s="41"/>
      <c r="V24" s="41"/>
      <c r="W24" s="41"/>
      <c r="X24" s="41"/>
      <c r="Y24" s="41"/>
      <c r="Z24" s="41"/>
      <c r="AA24" s="41"/>
      <c r="AB24" s="36">
        <f>AC24+AW24</f>
        <v>6583.98</v>
      </c>
      <c r="AC24" s="36">
        <f t="shared" si="2"/>
        <v>6583.98</v>
      </c>
      <c r="AD24" s="41">
        <f>AD25+AD30+AD31</f>
        <v>284.39999999999998</v>
      </c>
      <c r="AE24" s="41">
        <f>AE25+AE30+AE31</f>
        <v>1239</v>
      </c>
      <c r="AF24" s="41">
        <f>AF25+AF30+AF31</f>
        <v>91</v>
      </c>
      <c r="AG24" s="41">
        <f>AG25+AG30+AG31</f>
        <v>1028.8799999999999</v>
      </c>
      <c r="AH24" s="41">
        <f>AH25+AH30+AH31</f>
        <v>80</v>
      </c>
      <c r="AI24" s="51"/>
      <c r="AJ24" s="55"/>
      <c r="AK24" s="51"/>
      <c r="AL24" s="41">
        <f>AL25+AL30+AL31</f>
        <v>339</v>
      </c>
      <c r="AM24" s="51"/>
      <c r="AN24" s="51"/>
      <c r="AO24" s="51">
        <v>150</v>
      </c>
      <c r="AP24" s="51"/>
      <c r="AQ24" s="41">
        <f>AQ25+AQ30+AQ31</f>
        <v>195</v>
      </c>
      <c r="AR24" s="41">
        <f>AR25+AR30+AR31</f>
        <v>2926.7</v>
      </c>
      <c r="AS24" s="51"/>
      <c r="AT24" s="41">
        <f>AT25+AT30+AT31</f>
        <v>250</v>
      </c>
      <c r="AU24" s="51"/>
      <c r="AV24" s="51"/>
      <c r="AW24" s="59"/>
      <c r="DL24" s="61"/>
      <c r="DM24" s="61"/>
      <c r="DN24" s="61"/>
      <c r="DO24" s="61"/>
      <c r="DP24" s="61"/>
      <c r="DQ24" s="61"/>
      <c r="DR24" s="61"/>
      <c r="DS24" s="61"/>
      <c r="DT24" s="61"/>
      <c r="DU24" s="61"/>
      <c r="DV24" s="61"/>
      <c r="DW24" s="61"/>
      <c r="DX24" s="61"/>
      <c r="DY24" s="61"/>
      <c r="DZ24" s="61"/>
      <c r="EA24" s="61"/>
      <c r="EB24" s="61"/>
      <c r="EC24" s="61"/>
      <c r="ED24" s="61"/>
      <c r="EE24" s="61"/>
      <c r="EF24" s="61"/>
      <c r="EG24" s="61"/>
      <c r="EH24" s="61"/>
      <c r="EI24" s="61"/>
      <c r="EJ24" s="61"/>
      <c r="EK24" s="61"/>
      <c r="EL24" s="61"/>
      <c r="EM24" s="61"/>
      <c r="EN24" s="61"/>
      <c r="EO24" s="61"/>
      <c r="EP24" s="61"/>
      <c r="EQ24" s="61"/>
      <c r="ER24" s="61"/>
      <c r="ES24" s="61"/>
      <c r="ET24" s="61"/>
      <c r="EU24" s="61"/>
      <c r="EV24" s="61"/>
      <c r="EW24" s="61"/>
      <c r="EX24" s="61"/>
      <c r="EY24" s="61"/>
      <c r="EZ24" s="61"/>
      <c r="FA24" s="61"/>
      <c r="FB24" s="61"/>
      <c r="FC24" s="61"/>
      <c r="FD24" s="61"/>
      <c r="FE24" s="61"/>
      <c r="FF24" s="61"/>
      <c r="FG24" s="61"/>
      <c r="FH24" s="61"/>
      <c r="FI24" s="61"/>
      <c r="FJ24" s="61"/>
      <c r="FK24" s="61"/>
      <c r="FL24" s="61"/>
      <c r="FM24" s="61"/>
      <c r="FN24" s="61"/>
      <c r="FO24" s="61"/>
      <c r="FP24" s="61"/>
      <c r="FQ24" s="61"/>
      <c r="FR24" s="61"/>
      <c r="FS24" s="61"/>
      <c r="FT24" s="61"/>
      <c r="FU24" s="61"/>
      <c r="FV24" s="61"/>
      <c r="FW24" s="61"/>
      <c r="FX24" s="61"/>
      <c r="FY24" s="61"/>
      <c r="FZ24" s="61"/>
      <c r="GA24" s="61"/>
      <c r="GB24" s="61"/>
      <c r="GC24" s="61"/>
      <c r="GD24" s="61"/>
      <c r="GE24" s="61"/>
      <c r="GF24" s="61"/>
      <c r="GG24" s="61"/>
      <c r="GH24" s="61"/>
      <c r="GI24" s="61"/>
      <c r="GJ24" s="61"/>
      <c r="GK24" s="61"/>
      <c r="GL24" s="61"/>
      <c r="GM24" s="61"/>
      <c r="GN24" s="61"/>
      <c r="GO24" s="61"/>
      <c r="GP24" s="61"/>
      <c r="GQ24" s="61"/>
      <c r="GR24" s="61"/>
      <c r="GS24" s="61"/>
      <c r="GT24" s="61"/>
      <c r="GU24" s="61"/>
      <c r="GV24" s="61"/>
    </row>
    <row r="25" spans="1:204" s="4" customFormat="1" ht="24" hidden="1" customHeight="1">
      <c r="A25" s="250" t="s">
        <v>282</v>
      </c>
      <c r="B25" s="21" t="s">
        <v>283</v>
      </c>
      <c r="C25" s="22"/>
      <c r="D25" s="23"/>
      <c r="E25" s="23"/>
      <c r="F25" s="24"/>
      <c r="G25" s="24"/>
      <c r="H25" s="24"/>
      <c r="I25" s="24"/>
      <c r="J25" s="24"/>
      <c r="K25" s="24"/>
      <c r="L25" s="24"/>
      <c r="M25" s="24"/>
      <c r="N25" s="22"/>
      <c r="O25" s="22"/>
      <c r="P25" s="24"/>
      <c r="Q25" s="42">
        <f t="shared" si="4"/>
        <v>1436.99</v>
      </c>
      <c r="R25" s="43">
        <f t="shared" ref="R25:R31" si="5">SUM(S25,T25,U25,V25,W25,X25,Y25,Z25,AA25)</f>
        <v>0</v>
      </c>
      <c r="S25" s="44"/>
      <c r="T25" s="44"/>
      <c r="U25" s="45"/>
      <c r="V25" s="45"/>
      <c r="W25" s="45"/>
      <c r="X25" s="45"/>
      <c r="Y25" s="45"/>
      <c r="Z25" s="45"/>
      <c r="AA25" s="45"/>
      <c r="AB25" s="45"/>
      <c r="AC25" s="48">
        <f t="shared" si="2"/>
        <v>1436.99</v>
      </c>
      <c r="AD25" s="44">
        <f>SUM(AD26:AD29)</f>
        <v>199.2</v>
      </c>
      <c r="AE25" s="44">
        <f>SUM(AE26:AE29)</f>
        <v>0</v>
      </c>
      <c r="AF25" s="44">
        <f>SUM(AF26:AF29)</f>
        <v>51</v>
      </c>
      <c r="AG25" s="44">
        <f>SUM(AG26:AG29)</f>
        <v>647.79</v>
      </c>
      <c r="AH25" s="52"/>
      <c r="AI25" s="53"/>
      <c r="AJ25" s="52"/>
      <c r="AK25" s="54"/>
      <c r="AL25" s="44">
        <f>SUM(AL26:AL29)</f>
        <v>339</v>
      </c>
      <c r="AM25" s="53"/>
      <c r="AN25" s="54"/>
      <c r="AO25" s="54">
        <v>150</v>
      </c>
      <c r="AP25" s="54"/>
      <c r="AQ25" s="53"/>
      <c r="AR25" s="52"/>
      <c r="AS25" s="54"/>
      <c r="AT25" s="44">
        <f>SUM(AT26:AT29)</f>
        <v>50</v>
      </c>
      <c r="AU25" s="53"/>
      <c r="AV25" s="53"/>
      <c r="AW25" s="60"/>
    </row>
    <row r="26" spans="1:204" s="4" customFormat="1" ht="24" hidden="1" customHeight="1">
      <c r="A26" s="250"/>
      <c r="B26" s="21" t="s">
        <v>301</v>
      </c>
      <c r="C26" s="22"/>
      <c r="D26" s="23"/>
      <c r="E26" s="23"/>
      <c r="F26" s="24"/>
      <c r="G26" s="24"/>
      <c r="H26" s="24"/>
      <c r="I26" s="24"/>
      <c r="J26" s="24"/>
      <c r="K26" s="24"/>
      <c r="L26" s="24"/>
      <c r="M26" s="24"/>
      <c r="N26" s="22"/>
      <c r="O26" s="22"/>
      <c r="P26" s="24"/>
      <c r="Q26" s="42">
        <f t="shared" si="4"/>
        <v>568.77</v>
      </c>
      <c r="R26" s="43">
        <f t="shared" si="5"/>
        <v>0</v>
      </c>
      <c r="S26" s="44"/>
      <c r="T26" s="44"/>
      <c r="U26" s="45"/>
      <c r="V26" s="45"/>
      <c r="W26" s="45"/>
      <c r="X26" s="45"/>
      <c r="Y26" s="45"/>
      <c r="Z26" s="45"/>
      <c r="AA26" s="45"/>
      <c r="AB26" s="45"/>
      <c r="AC26" s="48">
        <f t="shared" si="2"/>
        <v>568.77</v>
      </c>
      <c r="AD26" s="44">
        <v>48</v>
      </c>
      <c r="AE26" s="44"/>
      <c r="AF26" s="44"/>
      <c r="AG26" s="44">
        <v>181.77</v>
      </c>
      <c r="AH26" s="52"/>
      <c r="AI26" s="53"/>
      <c r="AJ26" s="52"/>
      <c r="AK26" s="54"/>
      <c r="AL26" s="52">
        <v>339</v>
      </c>
      <c r="AM26" s="53"/>
      <c r="AN26" s="54"/>
      <c r="AO26" s="54"/>
      <c r="AP26" s="54"/>
      <c r="AQ26" s="53"/>
      <c r="AR26" s="52"/>
      <c r="AS26" s="54"/>
      <c r="AT26" s="54"/>
      <c r="AU26" s="53"/>
      <c r="AV26" s="53"/>
      <c r="AW26" s="60"/>
    </row>
    <row r="27" spans="1:204" s="4" customFormat="1" ht="24" hidden="1" customHeight="1">
      <c r="A27" s="250"/>
      <c r="B27" s="21" t="s">
        <v>302</v>
      </c>
      <c r="C27" s="22"/>
      <c r="D27" s="23"/>
      <c r="E27" s="23"/>
      <c r="F27" s="24"/>
      <c r="G27" s="24"/>
      <c r="H27" s="24"/>
      <c r="I27" s="24"/>
      <c r="J27" s="24"/>
      <c r="K27" s="24"/>
      <c r="L27" s="24"/>
      <c r="M27" s="24"/>
      <c r="N27" s="22"/>
      <c r="O27" s="22"/>
      <c r="P27" s="24"/>
      <c r="Q27" s="42">
        <f t="shared" si="4"/>
        <v>210</v>
      </c>
      <c r="R27" s="43">
        <f t="shared" si="5"/>
        <v>0</v>
      </c>
      <c r="S27" s="44"/>
      <c r="T27" s="44"/>
      <c r="U27" s="45"/>
      <c r="V27" s="45"/>
      <c r="W27" s="45"/>
      <c r="X27" s="45"/>
      <c r="Y27" s="45"/>
      <c r="Z27" s="45"/>
      <c r="AA27" s="45"/>
      <c r="AB27" s="45"/>
      <c r="AC27" s="48">
        <f t="shared" si="2"/>
        <v>210</v>
      </c>
      <c r="AD27" s="44">
        <v>20.399999999999999</v>
      </c>
      <c r="AE27" s="44"/>
      <c r="AF27" s="44">
        <v>51</v>
      </c>
      <c r="AG27" s="44">
        <v>138.6</v>
      </c>
      <c r="AH27" s="52"/>
      <c r="AI27" s="53"/>
      <c r="AJ27" s="52"/>
      <c r="AK27" s="54"/>
      <c r="AL27" s="52"/>
      <c r="AM27" s="53"/>
      <c r="AN27" s="54"/>
      <c r="AO27" s="54"/>
      <c r="AP27" s="54"/>
      <c r="AQ27" s="53"/>
      <c r="AR27" s="52"/>
      <c r="AS27" s="54"/>
      <c r="AT27" s="54"/>
      <c r="AU27" s="53"/>
      <c r="AV27" s="53"/>
      <c r="AW27" s="60"/>
    </row>
    <row r="28" spans="1:204" s="4" customFormat="1" ht="24" hidden="1" customHeight="1">
      <c r="A28" s="250"/>
      <c r="B28" s="21" t="s">
        <v>303</v>
      </c>
      <c r="C28" s="22"/>
      <c r="D28" s="23"/>
      <c r="E28" s="23"/>
      <c r="F28" s="24"/>
      <c r="G28" s="24"/>
      <c r="H28" s="24"/>
      <c r="I28" s="24"/>
      <c r="J28" s="24"/>
      <c r="K28" s="24"/>
      <c r="L28" s="24"/>
      <c r="M28" s="24"/>
      <c r="N28" s="22"/>
      <c r="O28" s="22"/>
      <c r="P28" s="24"/>
      <c r="Q28" s="42">
        <f t="shared" si="4"/>
        <v>226.32</v>
      </c>
      <c r="R28" s="43">
        <f t="shared" si="5"/>
        <v>0</v>
      </c>
      <c r="S28" s="44"/>
      <c r="T28" s="44"/>
      <c r="U28" s="45"/>
      <c r="V28" s="45"/>
      <c r="W28" s="45"/>
      <c r="X28" s="45"/>
      <c r="Y28" s="45"/>
      <c r="Z28" s="45"/>
      <c r="AA28" s="45"/>
      <c r="AB28" s="45"/>
      <c r="AC28" s="48">
        <f t="shared" si="2"/>
        <v>226.32</v>
      </c>
      <c r="AD28" s="44">
        <v>94.799999999999983</v>
      </c>
      <c r="AE28" s="44"/>
      <c r="AF28" s="44"/>
      <c r="AG28" s="44">
        <v>131.52000000000001</v>
      </c>
      <c r="AH28" s="52"/>
      <c r="AI28" s="53"/>
      <c r="AJ28" s="52"/>
      <c r="AK28" s="54"/>
      <c r="AL28" s="52"/>
      <c r="AM28" s="53"/>
      <c r="AN28" s="54"/>
      <c r="AO28" s="54"/>
      <c r="AP28" s="54"/>
      <c r="AQ28" s="53"/>
      <c r="AR28" s="52"/>
      <c r="AS28" s="54"/>
      <c r="AT28" s="54"/>
      <c r="AU28" s="53"/>
      <c r="AV28" s="53"/>
      <c r="AW28" s="60"/>
    </row>
    <row r="29" spans="1:204" s="4" customFormat="1" ht="24" hidden="1" customHeight="1">
      <c r="A29" s="250"/>
      <c r="B29" s="21" t="s">
        <v>304</v>
      </c>
      <c r="C29" s="22"/>
      <c r="D29" s="23"/>
      <c r="E29" s="23"/>
      <c r="F29" s="24"/>
      <c r="G29" s="24"/>
      <c r="H29" s="24"/>
      <c r="I29" s="24"/>
      <c r="J29" s="24"/>
      <c r="K29" s="24"/>
      <c r="L29" s="24"/>
      <c r="M29" s="24"/>
      <c r="N29" s="22"/>
      <c r="O29" s="22"/>
      <c r="P29" s="24"/>
      <c r="Q29" s="42">
        <f t="shared" si="4"/>
        <v>281.89999999999998</v>
      </c>
      <c r="R29" s="43">
        <f t="shared" si="5"/>
        <v>0</v>
      </c>
      <c r="S29" s="44"/>
      <c r="T29" s="44"/>
      <c r="U29" s="45"/>
      <c r="V29" s="45"/>
      <c r="W29" s="45"/>
      <c r="X29" s="45"/>
      <c r="Y29" s="45"/>
      <c r="Z29" s="45"/>
      <c r="AA29" s="45"/>
      <c r="AB29" s="45"/>
      <c r="AC29" s="48">
        <f t="shared" si="2"/>
        <v>281.89999999999998</v>
      </c>
      <c r="AD29" s="44">
        <v>36</v>
      </c>
      <c r="AE29" s="44"/>
      <c r="AF29" s="44"/>
      <c r="AG29" s="44">
        <v>195.9</v>
      </c>
      <c r="AH29" s="52"/>
      <c r="AI29" s="53"/>
      <c r="AJ29" s="52"/>
      <c r="AK29" s="54"/>
      <c r="AL29" s="52"/>
      <c r="AM29" s="53"/>
      <c r="AN29" s="54"/>
      <c r="AO29" s="54"/>
      <c r="AP29" s="54"/>
      <c r="AQ29" s="53"/>
      <c r="AR29" s="52"/>
      <c r="AS29" s="54"/>
      <c r="AT29" s="54">
        <v>50</v>
      </c>
      <c r="AU29" s="53"/>
      <c r="AV29" s="53"/>
      <c r="AW29" s="60"/>
    </row>
    <row r="30" spans="1:204" s="4" customFormat="1" ht="24" hidden="1" customHeight="1">
      <c r="A30" s="250" t="s">
        <v>298</v>
      </c>
      <c r="B30" s="27" t="s">
        <v>305</v>
      </c>
      <c r="C30" s="22"/>
      <c r="D30" s="23"/>
      <c r="E30" s="23"/>
      <c r="F30" s="24"/>
      <c r="G30" s="24"/>
      <c r="H30" s="24"/>
      <c r="I30" s="24"/>
      <c r="J30" s="24"/>
      <c r="K30" s="24"/>
      <c r="L30" s="24"/>
      <c r="M30" s="24"/>
      <c r="N30" s="22"/>
      <c r="O30" s="22"/>
      <c r="P30" s="24"/>
      <c r="Q30" s="42">
        <f t="shared" si="4"/>
        <v>1168.49</v>
      </c>
      <c r="R30" s="43">
        <f t="shared" si="5"/>
        <v>0</v>
      </c>
      <c r="S30" s="44"/>
      <c r="T30" s="44"/>
      <c r="U30" s="45"/>
      <c r="V30" s="45"/>
      <c r="W30" s="45"/>
      <c r="X30" s="45"/>
      <c r="Y30" s="45"/>
      <c r="Z30" s="45"/>
      <c r="AA30" s="45"/>
      <c r="AB30" s="45"/>
      <c r="AC30" s="48">
        <f t="shared" si="2"/>
        <v>1168.49</v>
      </c>
      <c r="AD30" s="44"/>
      <c r="AE30" s="44">
        <v>633</v>
      </c>
      <c r="AF30" s="44">
        <v>40</v>
      </c>
      <c r="AG30" s="44">
        <v>200.49</v>
      </c>
      <c r="AH30" s="52"/>
      <c r="AI30" s="53"/>
      <c r="AJ30" s="52"/>
      <c r="AK30" s="54"/>
      <c r="AL30" s="52"/>
      <c r="AM30" s="53"/>
      <c r="AN30" s="54"/>
      <c r="AO30" s="54"/>
      <c r="AP30" s="54"/>
      <c r="AQ30" s="44">
        <v>195</v>
      </c>
      <c r="AR30" s="52"/>
      <c r="AS30" s="54"/>
      <c r="AT30" s="54">
        <v>100</v>
      </c>
      <c r="AU30" s="53"/>
      <c r="AV30" s="53"/>
      <c r="AW30" s="60"/>
    </row>
    <row r="31" spans="1:204" s="4" customFormat="1" ht="24" hidden="1" customHeight="1">
      <c r="A31" s="250"/>
      <c r="B31" s="27" t="s">
        <v>306</v>
      </c>
      <c r="C31" s="22"/>
      <c r="D31" s="23"/>
      <c r="E31" s="23"/>
      <c r="F31" s="24"/>
      <c r="G31" s="24"/>
      <c r="H31" s="24"/>
      <c r="I31" s="24"/>
      <c r="J31" s="24"/>
      <c r="K31" s="24"/>
      <c r="L31" s="24"/>
      <c r="M31" s="24"/>
      <c r="N31" s="22"/>
      <c r="O31" s="22"/>
      <c r="P31" s="24"/>
      <c r="Q31" s="42">
        <f t="shared" si="4"/>
        <v>3978.5</v>
      </c>
      <c r="R31" s="43">
        <f t="shared" si="5"/>
        <v>0</v>
      </c>
      <c r="S31" s="44"/>
      <c r="T31" s="44"/>
      <c r="U31" s="45"/>
      <c r="V31" s="45"/>
      <c r="W31" s="45"/>
      <c r="X31" s="45"/>
      <c r="Y31" s="45"/>
      <c r="Z31" s="45"/>
      <c r="AA31" s="45"/>
      <c r="AB31" s="45"/>
      <c r="AC31" s="48">
        <f t="shared" si="2"/>
        <v>3978.5</v>
      </c>
      <c r="AD31" s="44">
        <v>85.200000000000017</v>
      </c>
      <c r="AE31" s="44">
        <v>606</v>
      </c>
      <c r="AF31" s="44"/>
      <c r="AG31" s="44">
        <v>180.59999999999997</v>
      </c>
      <c r="AH31" s="52">
        <v>80</v>
      </c>
      <c r="AI31" s="53"/>
      <c r="AJ31" s="52"/>
      <c r="AK31" s="54"/>
      <c r="AL31" s="52"/>
      <c r="AM31" s="53"/>
      <c r="AN31" s="54"/>
      <c r="AO31" s="54"/>
      <c r="AP31" s="54"/>
      <c r="AQ31" s="53"/>
      <c r="AR31" s="52">
        <v>2926.7</v>
      </c>
      <c r="AS31" s="54"/>
      <c r="AT31" s="54">
        <v>100</v>
      </c>
      <c r="AU31" s="53"/>
      <c r="AV31" s="53"/>
      <c r="AW31" s="60"/>
    </row>
    <row r="32" spans="1:204" s="3" customFormat="1" ht="24" customHeight="1">
      <c r="A32" s="303" t="s">
        <v>96</v>
      </c>
      <c r="B32" s="248"/>
      <c r="C32" s="28"/>
      <c r="D32" s="29"/>
      <c r="E32" s="29"/>
      <c r="F32" s="30"/>
      <c r="G32" s="30"/>
      <c r="H32" s="30"/>
      <c r="I32" s="30"/>
      <c r="J32" s="30"/>
      <c r="K32" s="30"/>
      <c r="L32" s="30"/>
      <c r="M32" s="30"/>
      <c r="N32" s="28"/>
      <c r="O32" s="28"/>
      <c r="P32" s="35"/>
      <c r="Q32" s="39">
        <f t="shared" si="4"/>
        <v>4529.7</v>
      </c>
      <c r="R32" s="36"/>
      <c r="S32" s="46"/>
      <c r="T32" s="47"/>
      <c r="U32" s="47"/>
      <c r="V32" s="47"/>
      <c r="W32" s="47"/>
      <c r="X32" s="47"/>
      <c r="Y32" s="47"/>
      <c r="Z32" s="47"/>
      <c r="AA32" s="47"/>
      <c r="AB32" s="36">
        <f>AC32+AW32</f>
        <v>4529.7</v>
      </c>
      <c r="AC32" s="36">
        <f t="shared" si="2"/>
        <v>4529.7</v>
      </c>
      <c r="AD32" s="41">
        <f>AD33+AD37+AD38</f>
        <v>558</v>
      </c>
      <c r="AE32" s="41">
        <f>AE33+AE37+AE38</f>
        <v>84</v>
      </c>
      <c r="AF32" s="47"/>
      <c r="AG32" s="41">
        <f>AG33+AG37+AG38</f>
        <v>352.20000000000005</v>
      </c>
      <c r="AH32" s="41">
        <f>AH33+AH37+AH38</f>
        <v>2059</v>
      </c>
      <c r="AI32" s="51"/>
      <c r="AJ32" s="41">
        <f>AJ33+AJ37+AJ38</f>
        <v>329</v>
      </c>
      <c r="AK32" s="51">
        <v>114</v>
      </c>
      <c r="AL32" s="41">
        <f>AL33+AL37+AL38</f>
        <v>576</v>
      </c>
      <c r="AM32" s="51"/>
      <c r="AN32" s="51">
        <v>67.5</v>
      </c>
      <c r="AO32" s="51">
        <v>90</v>
      </c>
      <c r="AP32" s="51"/>
      <c r="AQ32" s="51"/>
      <c r="AR32" s="55"/>
      <c r="AS32" s="51"/>
      <c r="AT32" s="41">
        <f>AT33+AT37+AT38</f>
        <v>300</v>
      </c>
      <c r="AU32" s="51"/>
      <c r="AV32" s="51"/>
      <c r="AW32" s="59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</row>
    <row r="33" spans="1:204" s="4" customFormat="1" ht="24" hidden="1" customHeight="1">
      <c r="A33" s="250" t="s">
        <v>282</v>
      </c>
      <c r="B33" s="21" t="s">
        <v>283</v>
      </c>
      <c r="C33" s="22"/>
      <c r="D33" s="23"/>
      <c r="E33" s="23"/>
      <c r="F33" s="24"/>
      <c r="G33" s="24"/>
      <c r="H33" s="24"/>
      <c r="I33" s="24"/>
      <c r="J33" s="24"/>
      <c r="K33" s="24"/>
      <c r="L33" s="24"/>
      <c r="M33" s="24"/>
      <c r="N33" s="22"/>
      <c r="O33" s="22"/>
      <c r="P33" s="24"/>
      <c r="Q33" s="42">
        <f t="shared" si="4"/>
        <v>1384.1</v>
      </c>
      <c r="R33" s="43">
        <f t="shared" ref="R33:R39" si="6">SUM(S33,T33,U33,V33,W33,X33,Y33,Z33,AA33)</f>
        <v>0</v>
      </c>
      <c r="S33" s="44"/>
      <c r="T33" s="44"/>
      <c r="U33" s="45"/>
      <c r="V33" s="45"/>
      <c r="W33" s="45"/>
      <c r="X33" s="45"/>
      <c r="Y33" s="45"/>
      <c r="Z33" s="45"/>
      <c r="AA33" s="45"/>
      <c r="AB33" s="45"/>
      <c r="AC33" s="48">
        <f t="shared" si="2"/>
        <v>1384.1</v>
      </c>
      <c r="AD33" s="44">
        <f>SUM(AD34:AD36)</f>
        <v>558</v>
      </c>
      <c r="AE33" s="44">
        <f>SUM(AE34:AE36)</f>
        <v>84</v>
      </c>
      <c r="AF33" s="44"/>
      <c r="AG33" s="44">
        <f>SUM(AG34:AG36)</f>
        <v>171.60000000000002</v>
      </c>
      <c r="AH33" s="52"/>
      <c r="AI33" s="53"/>
      <c r="AJ33" s="44">
        <f>SUM(AJ34:AJ36)</f>
        <v>249</v>
      </c>
      <c r="AK33" s="52">
        <v>114</v>
      </c>
      <c r="AL33" s="52"/>
      <c r="AM33" s="53"/>
      <c r="AN33" s="54">
        <v>67.5</v>
      </c>
      <c r="AO33" s="54">
        <v>90</v>
      </c>
      <c r="AP33" s="54"/>
      <c r="AQ33" s="53"/>
      <c r="AR33" s="52"/>
      <c r="AS33" s="54"/>
      <c r="AT33" s="44">
        <f>SUM(AT34:AT36)</f>
        <v>50</v>
      </c>
      <c r="AU33" s="53"/>
      <c r="AV33" s="53"/>
      <c r="AW33" s="60"/>
    </row>
    <row r="34" spans="1:204" s="4" customFormat="1" ht="24" hidden="1" customHeight="1">
      <c r="A34" s="250"/>
      <c r="B34" s="31" t="s">
        <v>308</v>
      </c>
      <c r="C34" s="22"/>
      <c r="D34" s="23"/>
      <c r="E34" s="23"/>
      <c r="F34" s="24"/>
      <c r="G34" s="24"/>
      <c r="H34" s="24"/>
      <c r="I34" s="24"/>
      <c r="J34" s="24"/>
      <c r="K34" s="24"/>
      <c r="L34" s="24"/>
      <c r="M34" s="24"/>
      <c r="N34" s="22"/>
      <c r="O34" s="22"/>
      <c r="P34" s="24"/>
      <c r="Q34" s="42">
        <f t="shared" si="4"/>
        <v>0</v>
      </c>
      <c r="R34" s="43">
        <f t="shared" si="6"/>
        <v>0</v>
      </c>
      <c r="S34" s="44"/>
      <c r="T34" s="44"/>
      <c r="U34" s="45"/>
      <c r="V34" s="45"/>
      <c r="W34" s="45"/>
      <c r="X34" s="45"/>
      <c r="Y34" s="45"/>
      <c r="Z34" s="45"/>
      <c r="AA34" s="45"/>
      <c r="AB34" s="45"/>
      <c r="AC34" s="48">
        <f t="shared" si="2"/>
        <v>0</v>
      </c>
      <c r="AD34" s="44"/>
      <c r="AE34" s="44"/>
      <c r="AF34" s="44"/>
      <c r="AG34" s="44"/>
      <c r="AH34" s="52"/>
      <c r="AI34" s="53"/>
      <c r="AJ34" s="52"/>
      <c r="AK34" s="54"/>
      <c r="AL34" s="52"/>
      <c r="AM34" s="53"/>
      <c r="AN34" s="54"/>
      <c r="AO34" s="54"/>
      <c r="AP34" s="54"/>
      <c r="AQ34" s="53"/>
      <c r="AR34" s="52"/>
      <c r="AS34" s="54"/>
      <c r="AT34" s="54"/>
      <c r="AU34" s="53"/>
      <c r="AV34" s="53"/>
      <c r="AW34" s="60"/>
    </row>
    <row r="35" spans="1:204" s="4" customFormat="1" ht="24" hidden="1" customHeight="1">
      <c r="A35" s="250"/>
      <c r="B35" s="31" t="s">
        <v>309</v>
      </c>
      <c r="C35" s="22"/>
      <c r="D35" s="23"/>
      <c r="E35" s="23"/>
      <c r="F35" s="24"/>
      <c r="G35" s="24"/>
      <c r="H35" s="24"/>
      <c r="I35" s="24"/>
      <c r="J35" s="24"/>
      <c r="K35" s="24"/>
      <c r="L35" s="24"/>
      <c r="M35" s="24"/>
      <c r="N35" s="22"/>
      <c r="O35" s="22"/>
      <c r="P35" s="24"/>
      <c r="Q35" s="42">
        <f t="shared" si="4"/>
        <v>2</v>
      </c>
      <c r="R35" s="43">
        <f t="shared" si="6"/>
        <v>0</v>
      </c>
      <c r="S35" s="44"/>
      <c r="T35" s="44"/>
      <c r="U35" s="45"/>
      <c r="V35" s="45"/>
      <c r="W35" s="45"/>
      <c r="X35" s="45"/>
      <c r="Y35" s="45"/>
      <c r="Z35" s="45"/>
      <c r="AA35" s="45"/>
      <c r="AB35" s="45"/>
      <c r="AC35" s="48">
        <f t="shared" si="2"/>
        <v>2</v>
      </c>
      <c r="AD35" s="44"/>
      <c r="AE35" s="44"/>
      <c r="AF35" s="44"/>
      <c r="AG35" s="44"/>
      <c r="AH35" s="52"/>
      <c r="AI35" s="53"/>
      <c r="AJ35" s="52">
        <v>2</v>
      </c>
      <c r="AK35" s="54"/>
      <c r="AL35" s="52"/>
      <c r="AM35" s="53"/>
      <c r="AN35" s="54"/>
      <c r="AO35" s="54"/>
      <c r="AP35" s="54"/>
      <c r="AQ35" s="53"/>
      <c r="AR35" s="52"/>
      <c r="AS35" s="54"/>
      <c r="AT35" s="54"/>
      <c r="AU35" s="53"/>
      <c r="AV35" s="53"/>
      <c r="AW35" s="60"/>
    </row>
    <row r="36" spans="1:204" s="4" customFormat="1" ht="24" hidden="1" customHeight="1">
      <c r="A36" s="250"/>
      <c r="B36" s="31" t="s">
        <v>310</v>
      </c>
      <c r="C36" s="22"/>
      <c r="D36" s="23"/>
      <c r="E36" s="23"/>
      <c r="F36" s="24"/>
      <c r="G36" s="24"/>
      <c r="H36" s="24"/>
      <c r="I36" s="24"/>
      <c r="J36" s="24"/>
      <c r="K36" s="24"/>
      <c r="L36" s="24"/>
      <c r="M36" s="24"/>
      <c r="N36" s="22"/>
      <c r="O36" s="22"/>
      <c r="P36" s="24"/>
      <c r="Q36" s="42">
        <f t="shared" si="4"/>
        <v>1110.5999999999999</v>
      </c>
      <c r="R36" s="43">
        <f t="shared" si="6"/>
        <v>0</v>
      </c>
      <c r="S36" s="44"/>
      <c r="T36" s="44"/>
      <c r="U36" s="45"/>
      <c r="V36" s="45"/>
      <c r="W36" s="45"/>
      <c r="X36" s="45"/>
      <c r="Y36" s="45"/>
      <c r="Z36" s="45"/>
      <c r="AA36" s="45"/>
      <c r="AB36" s="45"/>
      <c r="AC36" s="48">
        <f t="shared" si="2"/>
        <v>1110.5999999999999</v>
      </c>
      <c r="AD36" s="44">
        <v>558</v>
      </c>
      <c r="AE36" s="44">
        <v>84</v>
      </c>
      <c r="AF36" s="44"/>
      <c r="AG36" s="44">
        <v>171.60000000000002</v>
      </c>
      <c r="AH36" s="52"/>
      <c r="AI36" s="53"/>
      <c r="AJ36" s="52">
        <v>247</v>
      </c>
      <c r="AK36" s="54"/>
      <c r="AL36" s="52"/>
      <c r="AM36" s="53"/>
      <c r="AN36" s="54"/>
      <c r="AO36" s="54"/>
      <c r="AP36" s="54"/>
      <c r="AQ36" s="53"/>
      <c r="AR36" s="52"/>
      <c r="AS36" s="54"/>
      <c r="AT36" s="54">
        <v>50</v>
      </c>
      <c r="AU36" s="53"/>
      <c r="AV36" s="53"/>
      <c r="AW36" s="60"/>
    </row>
    <row r="37" spans="1:204" s="4" customFormat="1" ht="24" hidden="1" customHeight="1">
      <c r="A37" s="250" t="s">
        <v>298</v>
      </c>
      <c r="B37" s="26" t="s">
        <v>311</v>
      </c>
      <c r="C37" s="22"/>
      <c r="D37" s="23"/>
      <c r="E37" s="23"/>
      <c r="F37" s="24"/>
      <c r="G37" s="24"/>
      <c r="H37" s="24"/>
      <c r="I37" s="24"/>
      <c r="J37" s="24"/>
      <c r="K37" s="24"/>
      <c r="L37" s="24"/>
      <c r="M37" s="24"/>
      <c r="N37" s="22"/>
      <c r="O37" s="22"/>
      <c r="P37" s="24"/>
      <c r="Q37" s="42">
        <f t="shared" si="4"/>
        <v>1184.5999999999999</v>
      </c>
      <c r="R37" s="43">
        <f t="shared" si="6"/>
        <v>0</v>
      </c>
      <c r="S37" s="44"/>
      <c r="T37" s="44"/>
      <c r="U37" s="45"/>
      <c r="V37" s="45"/>
      <c r="W37" s="45"/>
      <c r="X37" s="45"/>
      <c r="Y37" s="45"/>
      <c r="Z37" s="45"/>
      <c r="AA37" s="45"/>
      <c r="AB37" s="45"/>
      <c r="AC37" s="48">
        <f t="shared" si="2"/>
        <v>1184.5999999999999</v>
      </c>
      <c r="AD37" s="44"/>
      <c r="AE37" s="44"/>
      <c r="AF37" s="44"/>
      <c r="AG37" s="44">
        <v>180.60000000000002</v>
      </c>
      <c r="AH37" s="52">
        <v>874</v>
      </c>
      <c r="AI37" s="53"/>
      <c r="AJ37" s="52">
        <v>80</v>
      </c>
      <c r="AK37" s="54"/>
      <c r="AL37" s="52"/>
      <c r="AM37" s="53"/>
      <c r="AN37" s="54"/>
      <c r="AO37" s="54"/>
      <c r="AP37" s="54"/>
      <c r="AQ37" s="53"/>
      <c r="AR37" s="52"/>
      <c r="AS37" s="54"/>
      <c r="AT37" s="54">
        <v>50</v>
      </c>
      <c r="AU37" s="53"/>
      <c r="AV37" s="53"/>
      <c r="AW37" s="60"/>
    </row>
    <row r="38" spans="1:204" s="4" customFormat="1" ht="24" hidden="1" customHeight="1">
      <c r="A38" s="250"/>
      <c r="B38" s="26" t="s">
        <v>312</v>
      </c>
      <c r="C38" s="22"/>
      <c r="D38" s="23"/>
      <c r="E38" s="23"/>
      <c r="F38" s="24"/>
      <c r="G38" s="24"/>
      <c r="H38" s="24"/>
      <c r="I38" s="24"/>
      <c r="J38" s="24"/>
      <c r="K38" s="24"/>
      <c r="L38" s="24"/>
      <c r="M38" s="24"/>
      <c r="N38" s="22"/>
      <c r="O38" s="22"/>
      <c r="P38" s="24"/>
      <c r="Q38" s="42">
        <f t="shared" si="4"/>
        <v>1961</v>
      </c>
      <c r="R38" s="43">
        <f t="shared" si="6"/>
        <v>0</v>
      </c>
      <c r="S38" s="44"/>
      <c r="T38" s="44"/>
      <c r="U38" s="45"/>
      <c r="V38" s="45"/>
      <c r="W38" s="45"/>
      <c r="X38" s="45"/>
      <c r="Y38" s="45"/>
      <c r="Z38" s="45"/>
      <c r="AA38" s="45"/>
      <c r="AB38" s="45"/>
      <c r="AC38" s="48">
        <f t="shared" si="2"/>
        <v>1961</v>
      </c>
      <c r="AD38" s="44"/>
      <c r="AE38" s="44"/>
      <c r="AF38" s="44"/>
      <c r="AG38" s="44"/>
      <c r="AH38" s="52">
        <v>1185</v>
      </c>
      <c r="AI38" s="53"/>
      <c r="AJ38" s="52"/>
      <c r="AK38" s="54"/>
      <c r="AL38" s="52">
        <v>576</v>
      </c>
      <c r="AM38" s="53"/>
      <c r="AN38" s="54"/>
      <c r="AO38" s="54"/>
      <c r="AP38" s="54"/>
      <c r="AQ38" s="53"/>
      <c r="AR38" s="52"/>
      <c r="AS38" s="54"/>
      <c r="AT38" s="54">
        <v>200</v>
      </c>
      <c r="AU38" s="53"/>
      <c r="AV38" s="53"/>
      <c r="AW38" s="60"/>
    </row>
    <row r="39" spans="1:204" s="3" customFormat="1" ht="24" customHeight="1">
      <c r="A39" s="303" t="s">
        <v>97</v>
      </c>
      <c r="B39" s="248"/>
      <c r="C39" s="17"/>
      <c r="D39" s="18"/>
      <c r="E39" s="18"/>
      <c r="F39" s="19"/>
      <c r="G39" s="19"/>
      <c r="H39" s="19"/>
      <c r="I39" s="19"/>
      <c r="J39" s="19"/>
      <c r="K39" s="19"/>
      <c r="L39" s="19"/>
      <c r="M39" s="19"/>
      <c r="N39" s="17"/>
      <c r="O39" s="17"/>
      <c r="P39" s="34"/>
      <c r="Q39" s="39">
        <f t="shared" si="4"/>
        <v>42795.199999999997</v>
      </c>
      <c r="R39" s="36">
        <f t="shared" si="6"/>
        <v>10480</v>
      </c>
      <c r="S39" s="40"/>
      <c r="T39" s="41"/>
      <c r="U39" s="41"/>
      <c r="V39" s="41"/>
      <c r="W39" s="41"/>
      <c r="X39" s="41"/>
      <c r="Y39" s="41">
        <v>10480</v>
      </c>
      <c r="Z39" s="41"/>
      <c r="AA39" s="41"/>
      <c r="AB39" s="36">
        <f>AC39+AW39</f>
        <v>32315.200000000001</v>
      </c>
      <c r="AC39" s="36">
        <f t="shared" si="2"/>
        <v>32315.200000000001</v>
      </c>
      <c r="AD39" s="41">
        <f>AD40+AD44+AD45+AD46+AD47</f>
        <v>1492.3</v>
      </c>
      <c r="AE39" s="41">
        <f>AE40+AE44+AE45+AE46+AE47</f>
        <v>20899</v>
      </c>
      <c r="AF39" s="47"/>
      <c r="AG39" s="41">
        <f>AG40+AG44+AG45+AG46+AG47</f>
        <v>165.9</v>
      </c>
      <c r="AH39" s="41">
        <f>AH40+AH44+AH45+AH46+AH47</f>
        <v>7295</v>
      </c>
      <c r="AI39" s="51">
        <v>83</v>
      </c>
      <c r="AJ39" s="41">
        <f>AJ40+AJ44+AJ45+AJ46+AJ47</f>
        <v>656</v>
      </c>
      <c r="AK39" s="51"/>
      <c r="AL39" s="41">
        <f>AL40+AL44+AL45+AL46+AL47</f>
        <v>49</v>
      </c>
      <c r="AM39" s="51"/>
      <c r="AN39" s="51"/>
      <c r="AO39" s="51">
        <v>195</v>
      </c>
      <c r="AP39" s="51"/>
      <c r="AQ39" s="51"/>
      <c r="AR39" s="41">
        <f>AR40+AR44+AR45+AR46+AR47</f>
        <v>960</v>
      </c>
      <c r="AS39" s="51"/>
      <c r="AT39" s="41">
        <f>AT40+AT44+AT45+AT46+AT47</f>
        <v>520</v>
      </c>
      <c r="AU39" s="51"/>
      <c r="AV39" s="51"/>
      <c r="AW39" s="59"/>
      <c r="DL39" s="61"/>
      <c r="DM39" s="61"/>
      <c r="DN39" s="61"/>
      <c r="DO39" s="61"/>
      <c r="DP39" s="61"/>
      <c r="DQ39" s="61"/>
      <c r="DR39" s="61"/>
      <c r="DS39" s="61"/>
      <c r="DT39" s="61"/>
      <c r="DU39" s="61"/>
      <c r="DV39" s="61"/>
      <c r="DW39" s="61"/>
      <c r="DX39" s="61"/>
      <c r="DY39" s="61"/>
      <c r="DZ39" s="61"/>
      <c r="EA39" s="61"/>
      <c r="EB39" s="61"/>
      <c r="EC39" s="61"/>
      <c r="ED39" s="61"/>
      <c r="EE39" s="61"/>
      <c r="EF39" s="61"/>
      <c r="EG39" s="61"/>
      <c r="EH39" s="61"/>
      <c r="EI39" s="61"/>
      <c r="EJ39" s="61"/>
      <c r="EK39" s="61"/>
      <c r="EL39" s="61"/>
      <c r="EM39" s="61"/>
      <c r="EN39" s="61"/>
      <c r="EO39" s="61"/>
      <c r="EP39" s="61"/>
      <c r="EQ39" s="61"/>
      <c r="ER39" s="61"/>
      <c r="ES39" s="61"/>
      <c r="ET39" s="61"/>
      <c r="EU39" s="61"/>
      <c r="EV39" s="61"/>
      <c r="EW39" s="61"/>
      <c r="EX39" s="61"/>
      <c r="EY39" s="61"/>
      <c r="EZ39" s="61"/>
      <c r="FA39" s="61"/>
      <c r="FB39" s="61"/>
      <c r="FC39" s="61"/>
      <c r="FD39" s="61"/>
      <c r="FE39" s="61"/>
      <c r="FF39" s="61"/>
      <c r="FG39" s="61"/>
      <c r="FH39" s="61"/>
      <c r="FI39" s="61"/>
      <c r="FJ39" s="61"/>
      <c r="FK39" s="61"/>
      <c r="FL39" s="61"/>
      <c r="FM39" s="61"/>
      <c r="FN39" s="61"/>
      <c r="FO39" s="61"/>
      <c r="FP39" s="61"/>
      <c r="FQ39" s="61"/>
      <c r="FR39" s="61"/>
      <c r="FS39" s="61"/>
      <c r="FT39" s="61"/>
      <c r="FU39" s="61"/>
      <c r="FV39" s="61"/>
      <c r="FW39" s="61"/>
      <c r="FX39" s="61"/>
      <c r="FY39" s="61"/>
      <c r="FZ39" s="61"/>
      <c r="GA39" s="61"/>
      <c r="GB39" s="61"/>
      <c r="GC39" s="61"/>
      <c r="GD39" s="61"/>
      <c r="GE39" s="61"/>
      <c r="GF39" s="61"/>
      <c r="GG39" s="61"/>
      <c r="GH39" s="61"/>
      <c r="GI39" s="61"/>
      <c r="GJ39" s="61"/>
      <c r="GK39" s="61"/>
      <c r="GL39" s="61"/>
      <c r="GM39" s="61"/>
      <c r="GN39" s="61"/>
      <c r="GO39" s="61"/>
      <c r="GP39" s="61"/>
      <c r="GQ39" s="61"/>
      <c r="GR39" s="61"/>
      <c r="GS39" s="61"/>
      <c r="GT39" s="61"/>
      <c r="GU39" s="61"/>
      <c r="GV39" s="61"/>
    </row>
    <row r="40" spans="1:204" s="4" customFormat="1" ht="24" hidden="1" customHeight="1">
      <c r="A40" s="250" t="s">
        <v>282</v>
      </c>
      <c r="B40" s="21" t="s">
        <v>283</v>
      </c>
      <c r="C40" s="22"/>
      <c r="D40" s="23"/>
      <c r="E40" s="23"/>
      <c r="F40" s="24"/>
      <c r="G40" s="24"/>
      <c r="H40" s="24"/>
      <c r="I40" s="24"/>
      <c r="J40" s="24"/>
      <c r="K40" s="24"/>
      <c r="L40" s="24"/>
      <c r="M40" s="24"/>
      <c r="N40" s="22"/>
      <c r="O40" s="22"/>
      <c r="P40" s="24"/>
      <c r="Q40" s="42">
        <f t="shared" si="4"/>
        <v>1000.6</v>
      </c>
      <c r="R40" s="43"/>
      <c r="S40" s="43"/>
      <c r="T40" s="43"/>
      <c r="U40" s="48"/>
      <c r="V40" s="48"/>
      <c r="W40" s="48"/>
      <c r="X40" s="48"/>
      <c r="Y40" s="48"/>
      <c r="Z40" s="48"/>
      <c r="AA40" s="48"/>
      <c r="AB40" s="48"/>
      <c r="AC40" s="48">
        <f t="shared" si="2"/>
        <v>1000.6</v>
      </c>
      <c r="AD40" s="44">
        <f>SUM(AD41:AD43)</f>
        <v>51.599999999999994</v>
      </c>
      <c r="AE40" s="44">
        <f>SUM(AE41:AE43)</f>
        <v>474</v>
      </c>
      <c r="AF40" s="44"/>
      <c r="AG40" s="44"/>
      <c r="AH40" s="52"/>
      <c r="AI40" s="53"/>
      <c r="AJ40" s="52"/>
      <c r="AK40" s="54"/>
      <c r="AL40" s="52"/>
      <c r="AM40" s="53"/>
      <c r="AN40" s="54"/>
      <c r="AO40" s="54">
        <v>195</v>
      </c>
      <c r="AP40" s="54"/>
      <c r="AQ40" s="53"/>
      <c r="AR40" s="52"/>
      <c r="AS40" s="54"/>
      <c r="AT40" s="44">
        <f>SUM(AT41:AT43)</f>
        <v>280</v>
      </c>
      <c r="AU40" s="53"/>
      <c r="AV40" s="53"/>
      <c r="AW40" s="60"/>
    </row>
    <row r="41" spans="1:204" s="4" customFormat="1" ht="24" hidden="1" customHeight="1">
      <c r="A41" s="250"/>
      <c r="B41" s="31" t="s">
        <v>314</v>
      </c>
      <c r="C41" s="22"/>
      <c r="D41" s="23"/>
      <c r="E41" s="23"/>
      <c r="F41" s="24"/>
      <c r="G41" s="24"/>
      <c r="H41" s="24"/>
      <c r="I41" s="24"/>
      <c r="J41" s="24"/>
      <c r="K41" s="24"/>
      <c r="L41" s="24"/>
      <c r="M41" s="24"/>
      <c r="N41" s="22"/>
      <c r="O41" s="22"/>
      <c r="P41" s="24"/>
      <c r="Q41" s="42">
        <f t="shared" si="4"/>
        <v>51.599999999999994</v>
      </c>
      <c r="R41" s="43">
        <f t="shared" ref="R41:R48" si="7">SUM(S41,T41,U41,V41,W41,X41,Y41,Z41,AA41)</f>
        <v>0</v>
      </c>
      <c r="S41" s="44"/>
      <c r="T41" s="44"/>
      <c r="U41" s="45"/>
      <c r="V41" s="45"/>
      <c r="W41" s="45"/>
      <c r="X41" s="45"/>
      <c r="Y41" s="45"/>
      <c r="Z41" s="45"/>
      <c r="AA41" s="45"/>
      <c r="AB41" s="45"/>
      <c r="AC41" s="48">
        <f t="shared" si="2"/>
        <v>51.599999999999994</v>
      </c>
      <c r="AD41" s="44">
        <v>51.599999999999994</v>
      </c>
      <c r="AE41" s="44"/>
      <c r="AF41" s="44"/>
      <c r="AG41" s="44"/>
      <c r="AH41" s="52"/>
      <c r="AI41" s="53"/>
      <c r="AJ41" s="52"/>
      <c r="AK41" s="54"/>
      <c r="AL41" s="52"/>
      <c r="AM41" s="53"/>
      <c r="AN41" s="54"/>
      <c r="AO41" s="54"/>
      <c r="AP41" s="54"/>
      <c r="AQ41" s="53"/>
      <c r="AR41" s="52"/>
      <c r="AS41" s="54"/>
      <c r="AT41" s="54"/>
      <c r="AU41" s="53"/>
      <c r="AV41" s="53"/>
      <c r="AW41" s="60"/>
    </row>
    <row r="42" spans="1:204" s="4" customFormat="1" ht="24" hidden="1" customHeight="1">
      <c r="A42" s="250"/>
      <c r="B42" s="31" t="s">
        <v>315</v>
      </c>
      <c r="C42" s="22"/>
      <c r="D42" s="23"/>
      <c r="E42" s="23"/>
      <c r="F42" s="24"/>
      <c r="G42" s="24"/>
      <c r="H42" s="24"/>
      <c r="I42" s="24"/>
      <c r="J42" s="24"/>
      <c r="K42" s="24"/>
      <c r="L42" s="24"/>
      <c r="M42" s="24"/>
      <c r="N42" s="22"/>
      <c r="O42" s="22"/>
      <c r="P42" s="24"/>
      <c r="Q42" s="42">
        <f t="shared" si="4"/>
        <v>0</v>
      </c>
      <c r="R42" s="43">
        <f t="shared" si="7"/>
        <v>0</v>
      </c>
      <c r="S42" s="44"/>
      <c r="T42" s="44"/>
      <c r="U42" s="45"/>
      <c r="V42" s="45"/>
      <c r="W42" s="45"/>
      <c r="X42" s="45"/>
      <c r="Y42" s="45"/>
      <c r="Z42" s="45"/>
      <c r="AA42" s="45"/>
      <c r="AB42" s="45"/>
      <c r="AC42" s="48">
        <f t="shared" si="2"/>
        <v>0</v>
      </c>
      <c r="AD42" s="44"/>
      <c r="AE42" s="44"/>
      <c r="AF42" s="44"/>
      <c r="AG42" s="44"/>
      <c r="AH42" s="52"/>
      <c r="AI42" s="53"/>
      <c r="AJ42" s="52"/>
      <c r="AK42" s="54"/>
      <c r="AL42" s="52"/>
      <c r="AM42" s="53"/>
      <c r="AN42" s="54"/>
      <c r="AO42" s="54"/>
      <c r="AP42" s="54"/>
      <c r="AQ42" s="53"/>
      <c r="AR42" s="52"/>
      <c r="AS42" s="54"/>
      <c r="AT42" s="54"/>
      <c r="AU42" s="53"/>
      <c r="AV42" s="53"/>
      <c r="AW42" s="60"/>
    </row>
    <row r="43" spans="1:204" s="4" customFormat="1" ht="24" hidden="1" customHeight="1">
      <c r="A43" s="250"/>
      <c r="B43" s="31" t="s">
        <v>316</v>
      </c>
      <c r="C43" s="22"/>
      <c r="D43" s="23"/>
      <c r="E43" s="23"/>
      <c r="F43" s="24"/>
      <c r="G43" s="24"/>
      <c r="H43" s="24"/>
      <c r="I43" s="24"/>
      <c r="J43" s="24"/>
      <c r="K43" s="24"/>
      <c r="L43" s="24"/>
      <c r="M43" s="24"/>
      <c r="N43" s="22"/>
      <c r="O43" s="22"/>
      <c r="P43" s="24"/>
      <c r="Q43" s="42">
        <f t="shared" si="4"/>
        <v>754</v>
      </c>
      <c r="R43" s="43">
        <f t="shared" si="7"/>
        <v>0</v>
      </c>
      <c r="S43" s="44"/>
      <c r="T43" s="44"/>
      <c r="U43" s="45"/>
      <c r="V43" s="45"/>
      <c r="W43" s="45"/>
      <c r="X43" s="45"/>
      <c r="Y43" s="45"/>
      <c r="Z43" s="45"/>
      <c r="AA43" s="45"/>
      <c r="AB43" s="45"/>
      <c r="AC43" s="48">
        <f t="shared" si="2"/>
        <v>754</v>
      </c>
      <c r="AD43" s="44"/>
      <c r="AE43" s="44">
        <v>474</v>
      </c>
      <c r="AF43" s="44"/>
      <c r="AG43" s="44"/>
      <c r="AH43" s="52"/>
      <c r="AI43" s="53"/>
      <c r="AJ43" s="52"/>
      <c r="AK43" s="54"/>
      <c r="AL43" s="52"/>
      <c r="AM43" s="53"/>
      <c r="AN43" s="54"/>
      <c r="AO43" s="54"/>
      <c r="AP43" s="54"/>
      <c r="AQ43" s="53"/>
      <c r="AR43" s="52"/>
      <c r="AS43" s="54"/>
      <c r="AT43" s="54">
        <v>280</v>
      </c>
      <c r="AU43" s="53"/>
      <c r="AV43" s="53"/>
      <c r="AW43" s="60"/>
    </row>
    <row r="44" spans="1:204" s="4" customFormat="1" ht="24" hidden="1" customHeight="1">
      <c r="A44" s="250" t="s">
        <v>298</v>
      </c>
      <c r="B44" s="26" t="s">
        <v>317</v>
      </c>
      <c r="C44" s="22"/>
      <c r="D44" s="23"/>
      <c r="E44" s="23"/>
      <c r="F44" s="24"/>
      <c r="G44" s="24"/>
      <c r="H44" s="24"/>
      <c r="I44" s="24"/>
      <c r="J44" s="24"/>
      <c r="K44" s="24"/>
      <c r="L44" s="24"/>
      <c r="M44" s="24"/>
      <c r="N44" s="22"/>
      <c r="O44" s="22"/>
      <c r="P44" s="24"/>
      <c r="Q44" s="42">
        <f t="shared" si="4"/>
        <v>4951.8</v>
      </c>
      <c r="R44" s="43">
        <f t="shared" si="7"/>
        <v>0</v>
      </c>
      <c r="S44" s="44"/>
      <c r="T44" s="44"/>
      <c r="U44" s="45"/>
      <c r="V44" s="45"/>
      <c r="W44" s="45"/>
      <c r="X44" s="45"/>
      <c r="Y44" s="45"/>
      <c r="Z44" s="45"/>
      <c r="AA44" s="45"/>
      <c r="AB44" s="45"/>
      <c r="AC44" s="48">
        <f t="shared" si="2"/>
        <v>4951.8</v>
      </c>
      <c r="AD44" s="44">
        <v>10.8</v>
      </c>
      <c r="AE44" s="44">
        <v>798</v>
      </c>
      <c r="AF44" s="44"/>
      <c r="AG44" s="44"/>
      <c r="AH44" s="52">
        <v>3307</v>
      </c>
      <c r="AI44" s="53"/>
      <c r="AJ44" s="52">
        <v>656</v>
      </c>
      <c r="AK44" s="54"/>
      <c r="AL44" s="52"/>
      <c r="AM44" s="53"/>
      <c r="AN44" s="54"/>
      <c r="AO44" s="54"/>
      <c r="AP44" s="54"/>
      <c r="AQ44" s="53"/>
      <c r="AR44" s="52"/>
      <c r="AS44" s="54"/>
      <c r="AT44" s="54">
        <v>180</v>
      </c>
      <c r="AU44" s="53"/>
      <c r="AV44" s="53"/>
      <c r="AW44" s="60"/>
    </row>
    <row r="45" spans="1:204" s="4" customFormat="1" ht="24" hidden="1" customHeight="1">
      <c r="A45" s="250"/>
      <c r="B45" s="26" t="s">
        <v>318</v>
      </c>
      <c r="C45" s="22"/>
      <c r="D45" s="23"/>
      <c r="E45" s="23"/>
      <c r="F45" s="24"/>
      <c r="G45" s="24"/>
      <c r="H45" s="24"/>
      <c r="I45" s="24"/>
      <c r="J45" s="24"/>
      <c r="K45" s="24"/>
      <c r="L45" s="24"/>
      <c r="M45" s="24"/>
      <c r="N45" s="22"/>
      <c r="O45" s="22"/>
      <c r="P45" s="24"/>
      <c r="Q45" s="42">
        <f t="shared" si="4"/>
        <v>7106.7</v>
      </c>
      <c r="R45" s="43">
        <f t="shared" si="7"/>
        <v>0</v>
      </c>
      <c r="S45" s="44"/>
      <c r="T45" s="44"/>
      <c r="U45" s="45"/>
      <c r="V45" s="45"/>
      <c r="W45" s="45"/>
      <c r="X45" s="45"/>
      <c r="Y45" s="45"/>
      <c r="Z45" s="45"/>
      <c r="AA45" s="45"/>
      <c r="AB45" s="45"/>
      <c r="AC45" s="48">
        <f t="shared" si="2"/>
        <v>7106.7</v>
      </c>
      <c r="AD45" s="44">
        <v>7.8</v>
      </c>
      <c r="AE45" s="44">
        <v>6824</v>
      </c>
      <c r="AF45" s="44"/>
      <c r="AG45" s="44">
        <v>165.9</v>
      </c>
      <c r="AH45" s="52"/>
      <c r="AI45" s="53"/>
      <c r="AJ45" s="52"/>
      <c r="AK45" s="54"/>
      <c r="AL45" s="52">
        <v>49</v>
      </c>
      <c r="AM45" s="53"/>
      <c r="AN45" s="54"/>
      <c r="AO45" s="54"/>
      <c r="AP45" s="54"/>
      <c r="AQ45" s="53"/>
      <c r="AR45" s="52"/>
      <c r="AS45" s="54"/>
      <c r="AT45" s="54">
        <v>60</v>
      </c>
      <c r="AU45" s="53"/>
      <c r="AV45" s="53"/>
      <c r="AW45" s="60"/>
    </row>
    <row r="46" spans="1:204" s="4" customFormat="1" ht="24" hidden="1" customHeight="1">
      <c r="A46" s="250"/>
      <c r="B46" s="26" t="s">
        <v>319</v>
      </c>
      <c r="C46" s="22"/>
      <c r="D46" s="23"/>
      <c r="E46" s="23"/>
      <c r="F46" s="24"/>
      <c r="G46" s="24"/>
      <c r="H46" s="24"/>
      <c r="I46" s="24"/>
      <c r="J46" s="24"/>
      <c r="K46" s="24"/>
      <c r="L46" s="24"/>
      <c r="M46" s="24"/>
      <c r="N46" s="22"/>
      <c r="O46" s="22"/>
      <c r="P46" s="24"/>
      <c r="Q46" s="42">
        <f t="shared" si="4"/>
        <v>17130.099999999999</v>
      </c>
      <c r="R46" s="43">
        <f t="shared" si="7"/>
        <v>0</v>
      </c>
      <c r="S46" s="44"/>
      <c r="T46" s="44"/>
      <c r="U46" s="45"/>
      <c r="V46" s="45"/>
      <c r="W46" s="45"/>
      <c r="X46" s="45"/>
      <c r="Y46" s="45"/>
      <c r="Z46" s="45"/>
      <c r="AA46" s="45"/>
      <c r="AB46" s="45"/>
      <c r="AC46" s="48">
        <f t="shared" si="2"/>
        <v>17130.099999999999</v>
      </c>
      <c r="AD46" s="44">
        <v>1218.0999999999999</v>
      </c>
      <c r="AE46" s="44">
        <v>12200</v>
      </c>
      <c r="AF46" s="44"/>
      <c r="AG46" s="44"/>
      <c r="AH46" s="52">
        <v>3712</v>
      </c>
      <c r="AI46" s="53"/>
      <c r="AJ46" s="52"/>
      <c r="AK46" s="54"/>
      <c r="AL46" s="52"/>
      <c r="AM46" s="53"/>
      <c r="AN46" s="54"/>
      <c r="AO46" s="54"/>
      <c r="AP46" s="54"/>
      <c r="AQ46" s="53"/>
      <c r="AR46" s="52"/>
      <c r="AS46" s="54"/>
      <c r="AT46" s="54"/>
      <c r="AU46" s="53"/>
      <c r="AV46" s="53"/>
      <c r="AW46" s="60"/>
    </row>
    <row r="47" spans="1:204" s="4" customFormat="1" ht="24" hidden="1" customHeight="1">
      <c r="A47" s="250"/>
      <c r="B47" s="26" t="s">
        <v>320</v>
      </c>
      <c r="C47" s="22"/>
      <c r="D47" s="23"/>
      <c r="E47" s="23"/>
      <c r="F47" s="24"/>
      <c r="G47" s="24"/>
      <c r="H47" s="24"/>
      <c r="I47" s="24"/>
      <c r="J47" s="24"/>
      <c r="K47" s="24"/>
      <c r="L47" s="24"/>
      <c r="M47" s="24"/>
      <c r="N47" s="22"/>
      <c r="O47" s="22"/>
      <c r="P47" s="24"/>
      <c r="Q47" s="42">
        <f t="shared" si="4"/>
        <v>2043</v>
      </c>
      <c r="R47" s="43">
        <f t="shared" si="7"/>
        <v>0</v>
      </c>
      <c r="S47" s="44"/>
      <c r="T47" s="44"/>
      <c r="U47" s="45"/>
      <c r="V47" s="45"/>
      <c r="W47" s="45"/>
      <c r="X47" s="45"/>
      <c r="Y47" s="45"/>
      <c r="Z47" s="45"/>
      <c r="AA47" s="45"/>
      <c r="AB47" s="45"/>
      <c r="AC47" s="48">
        <f t="shared" si="2"/>
        <v>2043</v>
      </c>
      <c r="AD47" s="44">
        <v>204</v>
      </c>
      <c r="AE47" s="44">
        <v>603</v>
      </c>
      <c r="AF47" s="44"/>
      <c r="AG47" s="44"/>
      <c r="AH47" s="52">
        <v>276</v>
      </c>
      <c r="AI47" s="53"/>
      <c r="AJ47" s="52"/>
      <c r="AK47" s="54"/>
      <c r="AL47" s="52"/>
      <c r="AM47" s="53"/>
      <c r="AN47" s="54"/>
      <c r="AO47" s="54"/>
      <c r="AP47" s="54"/>
      <c r="AQ47" s="53"/>
      <c r="AR47" s="52">
        <v>960</v>
      </c>
      <c r="AS47" s="54"/>
      <c r="AT47" s="54"/>
      <c r="AU47" s="53"/>
      <c r="AV47" s="53"/>
      <c r="AW47" s="60"/>
    </row>
    <row r="48" spans="1:204" s="3" customFormat="1" ht="24" customHeight="1">
      <c r="A48" s="303" t="s">
        <v>98</v>
      </c>
      <c r="B48" s="248"/>
      <c r="C48" s="28"/>
      <c r="D48" s="29"/>
      <c r="E48" s="29"/>
      <c r="F48" s="30"/>
      <c r="G48" s="30"/>
      <c r="H48" s="30"/>
      <c r="I48" s="30"/>
      <c r="J48" s="30"/>
      <c r="K48" s="30"/>
      <c r="L48" s="30"/>
      <c r="M48" s="30"/>
      <c r="N48" s="28"/>
      <c r="O48" s="28"/>
      <c r="P48" s="35"/>
      <c r="Q48" s="39">
        <f t="shared" si="4"/>
        <v>101943</v>
      </c>
      <c r="R48" s="36">
        <f t="shared" si="7"/>
        <v>100000</v>
      </c>
      <c r="S48" s="46"/>
      <c r="T48" s="47">
        <v>100000</v>
      </c>
      <c r="U48" s="47"/>
      <c r="V48" s="47"/>
      <c r="W48" s="47"/>
      <c r="X48" s="47"/>
      <c r="Y48" s="47"/>
      <c r="Z48" s="47"/>
      <c r="AA48" s="47"/>
      <c r="AB48" s="36">
        <f>AC48+AW48</f>
        <v>1943</v>
      </c>
      <c r="AC48" s="36">
        <f t="shared" si="2"/>
        <v>1943</v>
      </c>
      <c r="AD48" s="41">
        <f>AD49+AD52+AD53+AD54+AD55</f>
        <v>232.8</v>
      </c>
      <c r="AE48" s="41"/>
      <c r="AF48" s="41">
        <f>AF49+AF52+AF53+AF54+AF55</f>
        <v>68</v>
      </c>
      <c r="AG48" s="41">
        <f>AG49+AG52+AG53+AG54+AG55</f>
        <v>874.2</v>
      </c>
      <c r="AH48" s="55"/>
      <c r="AI48" s="51"/>
      <c r="AJ48" s="41">
        <f>AJ49+AJ52+AJ53+AJ54+AJ55</f>
        <v>25</v>
      </c>
      <c r="AK48" s="51">
        <v>176</v>
      </c>
      <c r="AL48" s="41">
        <f>AL49+AL52+AL53+AL54+AL55</f>
        <v>272</v>
      </c>
      <c r="AM48" s="51"/>
      <c r="AN48" s="51"/>
      <c r="AO48" s="51">
        <v>45</v>
      </c>
      <c r="AP48" s="51"/>
      <c r="AQ48" s="51"/>
      <c r="AR48" s="55"/>
      <c r="AS48" s="51"/>
      <c r="AT48" s="41">
        <f>AT49+AT52+AT53+AT54+AT55</f>
        <v>250</v>
      </c>
      <c r="AU48" s="51"/>
      <c r="AV48" s="51"/>
      <c r="AW48" s="59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</row>
    <row r="49" spans="1:204" s="4" customFormat="1" ht="24" hidden="1" customHeight="1">
      <c r="A49" s="250" t="s">
        <v>282</v>
      </c>
      <c r="B49" s="21" t="s">
        <v>283</v>
      </c>
      <c r="C49" s="22"/>
      <c r="D49" s="23"/>
      <c r="E49" s="23"/>
      <c r="F49" s="24"/>
      <c r="G49" s="24"/>
      <c r="H49" s="24"/>
      <c r="I49" s="24"/>
      <c r="J49" s="24"/>
      <c r="K49" s="24"/>
      <c r="L49" s="24"/>
      <c r="M49" s="24"/>
      <c r="N49" s="22"/>
      <c r="O49" s="22"/>
      <c r="P49" s="24"/>
      <c r="Q49" s="42">
        <f t="shared" si="4"/>
        <v>636.40000000000009</v>
      </c>
      <c r="R49" s="43"/>
      <c r="S49" s="44"/>
      <c r="T49" s="44"/>
      <c r="U49" s="45"/>
      <c r="V49" s="45"/>
      <c r="W49" s="45"/>
      <c r="X49" s="45"/>
      <c r="Y49" s="45"/>
      <c r="Z49" s="45"/>
      <c r="AA49" s="45"/>
      <c r="AB49" s="45"/>
      <c r="AC49" s="48">
        <f t="shared" si="2"/>
        <v>636.40000000000009</v>
      </c>
      <c r="AD49" s="44">
        <f>SUM(AD50:AD51)</f>
        <v>57.6</v>
      </c>
      <c r="AE49" s="44"/>
      <c r="AF49" s="44"/>
      <c r="AG49" s="44">
        <f t="shared" ref="AG49:AL49" si="8">SUM(AG50:AG51)</f>
        <v>283.80000000000007</v>
      </c>
      <c r="AH49" s="52"/>
      <c r="AI49" s="53"/>
      <c r="AJ49" s="44">
        <f t="shared" si="8"/>
        <v>14</v>
      </c>
      <c r="AK49" s="52">
        <v>176</v>
      </c>
      <c r="AL49" s="44">
        <f t="shared" si="8"/>
        <v>60</v>
      </c>
      <c r="AM49" s="53"/>
      <c r="AN49" s="54"/>
      <c r="AO49" s="54">
        <v>45</v>
      </c>
      <c r="AP49" s="54"/>
      <c r="AQ49" s="53"/>
      <c r="AR49" s="52"/>
      <c r="AS49" s="54"/>
      <c r="AT49" s="54"/>
      <c r="AU49" s="53"/>
      <c r="AV49" s="53"/>
      <c r="AW49" s="60"/>
    </row>
    <row r="50" spans="1:204" s="4" customFormat="1" ht="24" hidden="1" customHeight="1">
      <c r="A50" s="250"/>
      <c r="B50" s="31" t="s">
        <v>322</v>
      </c>
      <c r="C50" s="22"/>
      <c r="D50" s="23"/>
      <c r="E50" s="23"/>
      <c r="F50" s="24"/>
      <c r="G50" s="24"/>
      <c r="H50" s="24"/>
      <c r="I50" s="24"/>
      <c r="J50" s="24"/>
      <c r="K50" s="24"/>
      <c r="L50" s="24"/>
      <c r="M50" s="24"/>
      <c r="N50" s="22"/>
      <c r="O50" s="22"/>
      <c r="P50" s="24"/>
      <c r="Q50" s="42">
        <f t="shared" si="4"/>
        <v>233.20000000000002</v>
      </c>
      <c r="R50" s="43">
        <f t="shared" ref="R50:R55" si="9">SUM(S50,T50,U50,V50,W50,X50,Y50,Z50,AA50)</f>
        <v>0</v>
      </c>
      <c r="S50" s="44"/>
      <c r="T50" s="44"/>
      <c r="U50" s="45"/>
      <c r="V50" s="45"/>
      <c r="W50" s="45"/>
      <c r="X50" s="45"/>
      <c r="Y50" s="45"/>
      <c r="Z50" s="45"/>
      <c r="AA50" s="45"/>
      <c r="AB50" s="45"/>
      <c r="AC50" s="48">
        <f t="shared" si="2"/>
        <v>233.20000000000002</v>
      </c>
      <c r="AD50" s="44">
        <v>33.6</v>
      </c>
      <c r="AE50" s="44"/>
      <c r="AF50" s="44"/>
      <c r="AG50" s="44">
        <v>138.60000000000002</v>
      </c>
      <c r="AH50" s="52"/>
      <c r="AI50" s="53"/>
      <c r="AJ50" s="52">
        <v>14</v>
      </c>
      <c r="AK50" s="54"/>
      <c r="AL50" s="52">
        <v>47</v>
      </c>
      <c r="AM50" s="53"/>
      <c r="AN50" s="54"/>
      <c r="AO50" s="54"/>
      <c r="AP50" s="54"/>
      <c r="AQ50" s="53"/>
      <c r="AR50" s="52"/>
      <c r="AS50" s="54"/>
      <c r="AT50" s="54"/>
      <c r="AU50" s="53"/>
      <c r="AV50" s="53"/>
      <c r="AW50" s="60"/>
    </row>
    <row r="51" spans="1:204" s="4" customFormat="1" ht="24" hidden="1" customHeight="1">
      <c r="A51" s="250"/>
      <c r="B51" s="31" t="s">
        <v>323</v>
      </c>
      <c r="C51" s="22"/>
      <c r="D51" s="23"/>
      <c r="E51" s="23"/>
      <c r="F51" s="24"/>
      <c r="G51" s="24"/>
      <c r="H51" s="24"/>
      <c r="I51" s="24"/>
      <c r="J51" s="24"/>
      <c r="K51" s="24"/>
      <c r="L51" s="24"/>
      <c r="M51" s="24"/>
      <c r="N51" s="22"/>
      <c r="O51" s="22"/>
      <c r="P51" s="24"/>
      <c r="Q51" s="42">
        <f t="shared" si="4"/>
        <v>182.20000000000002</v>
      </c>
      <c r="R51" s="43">
        <f t="shared" si="9"/>
        <v>0</v>
      </c>
      <c r="S51" s="44"/>
      <c r="T51" s="44"/>
      <c r="U51" s="45"/>
      <c r="V51" s="45"/>
      <c r="W51" s="45"/>
      <c r="X51" s="45"/>
      <c r="Y51" s="45"/>
      <c r="Z51" s="45"/>
      <c r="AA51" s="45"/>
      <c r="AB51" s="45"/>
      <c r="AC51" s="48">
        <f t="shared" si="2"/>
        <v>182.20000000000002</v>
      </c>
      <c r="AD51" s="44">
        <v>24</v>
      </c>
      <c r="AE51" s="44"/>
      <c r="AF51" s="44"/>
      <c r="AG51" s="44">
        <v>145.20000000000002</v>
      </c>
      <c r="AH51" s="52"/>
      <c r="AI51" s="53"/>
      <c r="AJ51" s="52"/>
      <c r="AK51" s="54"/>
      <c r="AL51" s="52">
        <v>13</v>
      </c>
      <c r="AM51" s="53"/>
      <c r="AN51" s="54"/>
      <c r="AO51" s="54"/>
      <c r="AP51" s="54"/>
      <c r="AQ51" s="53"/>
      <c r="AR51" s="52"/>
      <c r="AS51" s="54"/>
      <c r="AT51" s="54"/>
      <c r="AU51" s="53"/>
      <c r="AV51" s="53"/>
      <c r="AW51" s="60"/>
    </row>
    <row r="52" spans="1:204" s="4" customFormat="1" ht="24" hidden="1" customHeight="1">
      <c r="A52" s="250" t="s">
        <v>298</v>
      </c>
      <c r="B52" s="26" t="s">
        <v>324</v>
      </c>
      <c r="C52" s="22"/>
      <c r="D52" s="23"/>
      <c r="E52" s="23"/>
      <c r="F52" s="24"/>
      <c r="G52" s="24"/>
      <c r="H52" s="24"/>
      <c r="I52" s="24"/>
      <c r="J52" s="24"/>
      <c r="K52" s="24"/>
      <c r="L52" s="24"/>
      <c r="M52" s="24"/>
      <c r="N52" s="22"/>
      <c r="O52" s="22"/>
      <c r="P52" s="24"/>
      <c r="Q52" s="42">
        <f t="shared" si="4"/>
        <v>450</v>
      </c>
      <c r="R52" s="43">
        <f t="shared" si="9"/>
        <v>0</v>
      </c>
      <c r="S52" s="44"/>
      <c r="T52" s="44"/>
      <c r="U52" s="45"/>
      <c r="V52" s="45"/>
      <c r="W52" s="45"/>
      <c r="X52" s="45"/>
      <c r="Y52" s="45"/>
      <c r="Z52" s="45"/>
      <c r="AA52" s="45"/>
      <c r="AB52" s="45"/>
      <c r="AC52" s="48">
        <f t="shared" si="2"/>
        <v>450</v>
      </c>
      <c r="AD52" s="44"/>
      <c r="AE52" s="44"/>
      <c r="AF52" s="44"/>
      <c r="AG52" s="44">
        <v>239.99999999999997</v>
      </c>
      <c r="AH52" s="52"/>
      <c r="AI52" s="53"/>
      <c r="AJ52" s="52">
        <v>10</v>
      </c>
      <c r="AK52" s="54"/>
      <c r="AL52" s="52"/>
      <c r="AM52" s="53"/>
      <c r="AN52" s="54"/>
      <c r="AO52" s="54"/>
      <c r="AP52" s="54"/>
      <c r="AQ52" s="53"/>
      <c r="AR52" s="52"/>
      <c r="AS52" s="54"/>
      <c r="AT52" s="54">
        <v>200</v>
      </c>
      <c r="AU52" s="53"/>
      <c r="AV52" s="53"/>
      <c r="AW52" s="60"/>
    </row>
    <row r="53" spans="1:204" s="4" customFormat="1" ht="24" hidden="1" customHeight="1">
      <c r="A53" s="250"/>
      <c r="B53" s="26" t="s">
        <v>325</v>
      </c>
      <c r="C53" s="22"/>
      <c r="D53" s="23"/>
      <c r="E53" s="23"/>
      <c r="F53" s="24"/>
      <c r="G53" s="24"/>
      <c r="H53" s="24"/>
      <c r="I53" s="24"/>
      <c r="J53" s="24"/>
      <c r="K53" s="24"/>
      <c r="L53" s="24"/>
      <c r="M53" s="24"/>
      <c r="N53" s="22"/>
      <c r="O53" s="22"/>
      <c r="P53" s="24"/>
      <c r="Q53" s="42">
        <f t="shared" si="4"/>
        <v>46.800000000000004</v>
      </c>
      <c r="R53" s="43">
        <f t="shared" si="9"/>
        <v>0</v>
      </c>
      <c r="S53" s="44"/>
      <c r="T53" s="44"/>
      <c r="U53" s="45"/>
      <c r="V53" s="45"/>
      <c r="W53" s="45"/>
      <c r="X53" s="45"/>
      <c r="Y53" s="45"/>
      <c r="Z53" s="45"/>
      <c r="AA53" s="45"/>
      <c r="AB53" s="45"/>
      <c r="AC53" s="48">
        <f t="shared" si="2"/>
        <v>46.800000000000004</v>
      </c>
      <c r="AD53" s="44">
        <v>37.200000000000003</v>
      </c>
      <c r="AE53" s="44"/>
      <c r="AF53" s="44"/>
      <c r="AG53" s="44">
        <v>9.6000000000000014</v>
      </c>
      <c r="AH53" s="52"/>
      <c r="AI53" s="53"/>
      <c r="AJ53" s="52"/>
      <c r="AK53" s="54"/>
      <c r="AL53" s="52"/>
      <c r="AM53" s="53"/>
      <c r="AN53" s="54"/>
      <c r="AO53" s="54"/>
      <c r="AP53" s="54"/>
      <c r="AQ53" s="53"/>
      <c r="AR53" s="52"/>
      <c r="AS53" s="54"/>
      <c r="AT53" s="54"/>
      <c r="AU53" s="53"/>
      <c r="AV53" s="53"/>
      <c r="AW53" s="60"/>
    </row>
    <row r="54" spans="1:204" s="4" customFormat="1" ht="24" hidden="1" customHeight="1">
      <c r="A54" s="250"/>
      <c r="B54" s="26" t="s">
        <v>326</v>
      </c>
      <c r="C54" s="22"/>
      <c r="D54" s="23"/>
      <c r="E54" s="23"/>
      <c r="F54" s="24"/>
      <c r="G54" s="24"/>
      <c r="H54" s="24"/>
      <c r="I54" s="24"/>
      <c r="J54" s="24"/>
      <c r="K54" s="24"/>
      <c r="L54" s="24"/>
      <c r="M54" s="24"/>
      <c r="N54" s="22"/>
      <c r="O54" s="22"/>
      <c r="P54" s="24"/>
      <c r="Q54" s="42">
        <f t="shared" si="4"/>
        <v>336</v>
      </c>
      <c r="R54" s="43">
        <f t="shared" si="9"/>
        <v>0</v>
      </c>
      <c r="S54" s="44"/>
      <c r="T54" s="44"/>
      <c r="U54" s="45"/>
      <c r="V54" s="45"/>
      <c r="W54" s="45"/>
      <c r="X54" s="45"/>
      <c r="Y54" s="45"/>
      <c r="Z54" s="45"/>
      <c r="AA54" s="45"/>
      <c r="AB54" s="45"/>
      <c r="AC54" s="48">
        <f t="shared" si="2"/>
        <v>336</v>
      </c>
      <c r="AD54" s="44">
        <v>13.2</v>
      </c>
      <c r="AE54" s="44"/>
      <c r="AF54" s="44">
        <v>68</v>
      </c>
      <c r="AG54" s="44">
        <v>136.80000000000001</v>
      </c>
      <c r="AH54" s="52"/>
      <c r="AI54" s="53"/>
      <c r="AJ54" s="52"/>
      <c r="AK54" s="54"/>
      <c r="AL54" s="52">
        <v>68</v>
      </c>
      <c r="AM54" s="53"/>
      <c r="AN54" s="54"/>
      <c r="AO54" s="54"/>
      <c r="AP54" s="54"/>
      <c r="AQ54" s="53"/>
      <c r="AR54" s="52"/>
      <c r="AS54" s="54"/>
      <c r="AT54" s="54">
        <v>50</v>
      </c>
      <c r="AU54" s="53"/>
      <c r="AV54" s="53"/>
      <c r="AW54" s="60"/>
    </row>
    <row r="55" spans="1:204" s="4" customFormat="1" ht="24" hidden="1" customHeight="1">
      <c r="A55" s="250"/>
      <c r="B55" s="26" t="s">
        <v>327</v>
      </c>
      <c r="C55" s="22"/>
      <c r="D55" s="23"/>
      <c r="E55" s="23"/>
      <c r="F55" s="24"/>
      <c r="G55" s="24"/>
      <c r="H55" s="24"/>
      <c r="I55" s="24"/>
      <c r="J55" s="24"/>
      <c r="K55" s="24"/>
      <c r="L55" s="24"/>
      <c r="M55" s="24"/>
      <c r="N55" s="22"/>
      <c r="O55" s="22"/>
      <c r="P55" s="24"/>
      <c r="Q55" s="42">
        <f t="shared" si="4"/>
        <v>473.80000000000007</v>
      </c>
      <c r="R55" s="43">
        <f t="shared" si="9"/>
        <v>0</v>
      </c>
      <c r="S55" s="44"/>
      <c r="T55" s="44"/>
      <c r="U55" s="45"/>
      <c r="V55" s="45"/>
      <c r="W55" s="45"/>
      <c r="X55" s="45"/>
      <c r="Y55" s="45"/>
      <c r="Z55" s="45"/>
      <c r="AA55" s="45"/>
      <c r="AB55" s="45"/>
      <c r="AC55" s="48">
        <f t="shared" si="2"/>
        <v>473.80000000000007</v>
      </c>
      <c r="AD55" s="44">
        <v>124.80000000000001</v>
      </c>
      <c r="AE55" s="44"/>
      <c r="AF55" s="44"/>
      <c r="AG55" s="44">
        <v>204.00000000000003</v>
      </c>
      <c r="AH55" s="52"/>
      <c r="AI55" s="53"/>
      <c r="AJ55" s="52">
        <v>1</v>
      </c>
      <c r="AK55" s="54"/>
      <c r="AL55" s="52">
        <v>144</v>
      </c>
      <c r="AM55" s="53"/>
      <c r="AN55" s="54"/>
      <c r="AO55" s="54"/>
      <c r="AP55" s="54"/>
      <c r="AQ55" s="53"/>
      <c r="AR55" s="52"/>
      <c r="AS55" s="54"/>
      <c r="AT55" s="54"/>
      <c r="AU55" s="53"/>
      <c r="AV55" s="53"/>
      <c r="AW55" s="60"/>
    </row>
    <row r="56" spans="1:204" s="3" customFormat="1" ht="24" customHeight="1">
      <c r="A56" s="303" t="s">
        <v>99</v>
      </c>
      <c r="B56" s="248"/>
      <c r="C56" s="28"/>
      <c r="D56" s="29"/>
      <c r="E56" s="29"/>
      <c r="F56" s="30"/>
      <c r="G56" s="30"/>
      <c r="H56" s="30"/>
      <c r="I56" s="30"/>
      <c r="J56" s="30"/>
      <c r="K56" s="30"/>
      <c r="L56" s="30"/>
      <c r="M56" s="30"/>
      <c r="N56" s="28"/>
      <c r="O56" s="28"/>
      <c r="P56" s="35"/>
      <c r="Q56" s="39">
        <f t="shared" si="4"/>
        <v>16973.91</v>
      </c>
      <c r="R56" s="36"/>
      <c r="S56" s="46"/>
      <c r="T56" s="47"/>
      <c r="U56" s="47"/>
      <c r="V56" s="47"/>
      <c r="W56" s="47"/>
      <c r="X56" s="47"/>
      <c r="Y56" s="47"/>
      <c r="Z56" s="47"/>
      <c r="AA56" s="47"/>
      <c r="AB56" s="36">
        <f>AC56+AW56</f>
        <v>16973.91</v>
      </c>
      <c r="AC56" s="36">
        <f t="shared" si="2"/>
        <v>16973.91</v>
      </c>
      <c r="AD56" s="41">
        <f>AD57+AD61+AD62+AD63+AD64+AD65+AD66</f>
        <v>5909.7999999999993</v>
      </c>
      <c r="AE56" s="41"/>
      <c r="AF56" s="41">
        <f>AF57+AF61+AF62+AF63+AF64+AF65+AF66</f>
        <v>113</v>
      </c>
      <c r="AG56" s="41">
        <f>AG57+AG61+AG62+AG63+AG64+AG65+AG66</f>
        <v>2270.6999999999998</v>
      </c>
      <c r="AH56" s="41">
        <f>AH57+AH61+AH62+AH63+AH64+AH65+AH66</f>
        <v>2192</v>
      </c>
      <c r="AI56" s="51"/>
      <c r="AJ56" s="55"/>
      <c r="AK56" s="51"/>
      <c r="AL56" s="41">
        <f>AL57+AL61+AL62+AL63+AL64+AL65+AL66</f>
        <v>440</v>
      </c>
      <c r="AM56" s="51"/>
      <c r="AN56" s="56">
        <f>987.18+2936.23</f>
        <v>3923.41</v>
      </c>
      <c r="AO56" s="51">
        <v>65</v>
      </c>
      <c r="AP56" s="51"/>
      <c r="AQ56" s="51"/>
      <c r="AR56" s="41">
        <f>AR57+AR61+AR62+AR63+AR64+AR65+AR66</f>
        <v>1960</v>
      </c>
      <c r="AS56" s="51"/>
      <c r="AT56" s="41">
        <f>AT57+AT61+AT62+AT63+AT64+AT65+AT66</f>
        <v>100</v>
      </c>
      <c r="AU56" s="51"/>
      <c r="AV56" s="51"/>
      <c r="AW56" s="59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</row>
    <row r="57" spans="1:204" s="4" customFormat="1" ht="24" hidden="1" customHeight="1">
      <c r="A57" s="250" t="s">
        <v>282</v>
      </c>
      <c r="B57" s="21" t="s">
        <v>283</v>
      </c>
      <c r="C57" s="22"/>
      <c r="D57" s="23"/>
      <c r="E57" s="23"/>
      <c r="F57" s="24"/>
      <c r="G57" s="24"/>
      <c r="H57" s="24"/>
      <c r="I57" s="24"/>
      <c r="J57" s="24"/>
      <c r="K57" s="24"/>
      <c r="L57" s="24"/>
      <c r="M57" s="24"/>
      <c r="N57" s="22"/>
      <c r="O57" s="22"/>
      <c r="P57" s="24"/>
      <c r="Q57" s="42">
        <f t="shared" si="4"/>
        <v>4736.1099999999997</v>
      </c>
      <c r="R57" s="43">
        <f t="shared" ref="R57:R67" si="10">SUM(S57,T57,U57,V57,W57,X57,Y57,Z57,AA57)</f>
        <v>0</v>
      </c>
      <c r="S57" s="44"/>
      <c r="T57" s="44"/>
      <c r="U57" s="45"/>
      <c r="V57" s="45"/>
      <c r="W57" s="45"/>
      <c r="X57" s="45"/>
      <c r="Y57" s="45"/>
      <c r="Z57" s="45"/>
      <c r="AA57" s="45"/>
      <c r="AB57" s="45"/>
      <c r="AC57" s="48">
        <f t="shared" si="2"/>
        <v>4736.1099999999997</v>
      </c>
      <c r="AD57" s="44">
        <f>SUM(AD58:AD60)</f>
        <v>570.70000000000005</v>
      </c>
      <c r="AE57" s="44"/>
      <c r="AF57" s="44"/>
      <c r="AG57" s="44"/>
      <c r="AH57" s="52"/>
      <c r="AI57" s="53"/>
      <c r="AJ57" s="52"/>
      <c r="AK57" s="54"/>
      <c r="AL57" s="44">
        <f>SUM(AL58:AL60)</f>
        <v>127</v>
      </c>
      <c r="AM57" s="53"/>
      <c r="AN57" s="52">
        <f>987.18+2936.23</f>
        <v>3923.41</v>
      </c>
      <c r="AO57" s="54">
        <v>65</v>
      </c>
      <c r="AP57" s="54"/>
      <c r="AQ57" s="53"/>
      <c r="AR57" s="52"/>
      <c r="AS57" s="54"/>
      <c r="AT57" s="44">
        <f>SUM(AT58:AT60)</f>
        <v>50</v>
      </c>
      <c r="AU57" s="53"/>
      <c r="AV57" s="53"/>
      <c r="AW57" s="60"/>
    </row>
    <row r="58" spans="1:204" s="4" customFormat="1" ht="24" hidden="1" customHeight="1">
      <c r="A58" s="250"/>
      <c r="B58" s="31" t="s">
        <v>329</v>
      </c>
      <c r="C58" s="22"/>
      <c r="D58" s="23"/>
      <c r="E58" s="23"/>
      <c r="F58" s="24"/>
      <c r="G58" s="24"/>
      <c r="H58" s="24"/>
      <c r="I58" s="24"/>
      <c r="J58" s="24"/>
      <c r="K58" s="24"/>
      <c r="L58" s="24"/>
      <c r="M58" s="24"/>
      <c r="N58" s="22"/>
      <c r="O58" s="22"/>
      <c r="P58" s="24"/>
      <c r="Q58" s="42">
        <f t="shared" si="4"/>
        <v>127</v>
      </c>
      <c r="R58" s="43">
        <f t="shared" si="10"/>
        <v>0</v>
      </c>
      <c r="S58" s="44"/>
      <c r="T58" s="44"/>
      <c r="U58" s="45"/>
      <c r="V58" s="45"/>
      <c r="W58" s="45"/>
      <c r="X58" s="45"/>
      <c r="Y58" s="45"/>
      <c r="Z58" s="45"/>
      <c r="AA58" s="45"/>
      <c r="AB58" s="45"/>
      <c r="AC58" s="48">
        <f t="shared" si="2"/>
        <v>127</v>
      </c>
      <c r="AD58" s="44"/>
      <c r="AE58" s="44"/>
      <c r="AF58" s="44"/>
      <c r="AG58" s="44"/>
      <c r="AH58" s="52"/>
      <c r="AI58" s="53"/>
      <c r="AJ58" s="52"/>
      <c r="AK58" s="54"/>
      <c r="AL58" s="52">
        <v>127</v>
      </c>
      <c r="AM58" s="53"/>
      <c r="AN58" s="54"/>
      <c r="AO58" s="54"/>
      <c r="AP58" s="54"/>
      <c r="AQ58" s="53"/>
      <c r="AR58" s="52"/>
      <c r="AS58" s="54"/>
      <c r="AT58" s="54"/>
      <c r="AU58" s="53"/>
      <c r="AV58" s="53"/>
      <c r="AW58" s="60"/>
    </row>
    <row r="59" spans="1:204" s="4" customFormat="1" ht="24" hidden="1" customHeight="1">
      <c r="A59" s="250"/>
      <c r="B59" s="31" t="s">
        <v>330</v>
      </c>
      <c r="C59" s="22"/>
      <c r="D59" s="23"/>
      <c r="E59" s="23"/>
      <c r="F59" s="24"/>
      <c r="G59" s="24"/>
      <c r="H59" s="24"/>
      <c r="I59" s="24"/>
      <c r="J59" s="24"/>
      <c r="K59" s="24"/>
      <c r="L59" s="24"/>
      <c r="M59" s="24"/>
      <c r="N59" s="22"/>
      <c r="O59" s="22"/>
      <c r="P59" s="24"/>
      <c r="Q59" s="42">
        <f t="shared" si="4"/>
        <v>571.30000000000007</v>
      </c>
      <c r="R59" s="43">
        <f t="shared" si="10"/>
        <v>0</v>
      </c>
      <c r="S59" s="44"/>
      <c r="T59" s="44"/>
      <c r="U59" s="45"/>
      <c r="V59" s="45"/>
      <c r="W59" s="45"/>
      <c r="X59" s="45"/>
      <c r="Y59" s="45"/>
      <c r="Z59" s="45"/>
      <c r="AA59" s="45"/>
      <c r="AB59" s="45"/>
      <c r="AC59" s="48">
        <f t="shared" si="2"/>
        <v>571.30000000000007</v>
      </c>
      <c r="AD59" s="44">
        <v>521.30000000000007</v>
      </c>
      <c r="AE59" s="44"/>
      <c r="AF59" s="44"/>
      <c r="AG59" s="44"/>
      <c r="AH59" s="52"/>
      <c r="AI59" s="53"/>
      <c r="AJ59" s="52"/>
      <c r="AK59" s="54"/>
      <c r="AL59" s="52"/>
      <c r="AM59" s="53"/>
      <c r="AN59" s="54"/>
      <c r="AO59" s="54"/>
      <c r="AP59" s="54"/>
      <c r="AQ59" s="53"/>
      <c r="AR59" s="52"/>
      <c r="AS59" s="54"/>
      <c r="AT59" s="54">
        <v>50</v>
      </c>
      <c r="AU59" s="53"/>
      <c r="AV59" s="53"/>
      <c r="AW59" s="60"/>
    </row>
    <row r="60" spans="1:204" s="4" customFormat="1" ht="24" hidden="1" customHeight="1">
      <c r="A60" s="250"/>
      <c r="B60" s="31" t="s">
        <v>331</v>
      </c>
      <c r="C60" s="22"/>
      <c r="D60" s="23"/>
      <c r="E60" s="23"/>
      <c r="F60" s="24"/>
      <c r="G60" s="24"/>
      <c r="H60" s="24"/>
      <c r="I60" s="24"/>
      <c r="J60" s="24"/>
      <c r="K60" s="24"/>
      <c r="L60" s="24"/>
      <c r="M60" s="24"/>
      <c r="N60" s="22"/>
      <c r="O60" s="22"/>
      <c r="P60" s="24"/>
      <c r="Q60" s="42">
        <f t="shared" si="4"/>
        <v>49.4</v>
      </c>
      <c r="R60" s="43">
        <f t="shared" si="10"/>
        <v>0</v>
      </c>
      <c r="S60" s="44"/>
      <c r="T60" s="44"/>
      <c r="U60" s="45"/>
      <c r="V60" s="45"/>
      <c r="W60" s="45"/>
      <c r="X60" s="45"/>
      <c r="Y60" s="45"/>
      <c r="Z60" s="45"/>
      <c r="AA60" s="45"/>
      <c r="AB60" s="45"/>
      <c r="AC60" s="48">
        <f t="shared" si="2"/>
        <v>49.4</v>
      </c>
      <c r="AD60" s="44">
        <v>49.4</v>
      </c>
      <c r="AE60" s="44"/>
      <c r="AF60" s="44"/>
      <c r="AG60" s="44"/>
      <c r="AH60" s="52"/>
      <c r="AI60" s="53"/>
      <c r="AJ60" s="52"/>
      <c r="AK60" s="54"/>
      <c r="AL60" s="52"/>
      <c r="AM60" s="53"/>
      <c r="AN60" s="54"/>
      <c r="AO60" s="54"/>
      <c r="AP60" s="54"/>
      <c r="AQ60" s="53"/>
      <c r="AR60" s="52"/>
      <c r="AS60" s="54"/>
      <c r="AT60" s="54"/>
      <c r="AU60" s="53"/>
      <c r="AV60" s="53"/>
      <c r="AW60" s="60"/>
    </row>
    <row r="61" spans="1:204" s="4" customFormat="1" ht="24" hidden="1" customHeight="1">
      <c r="A61" s="250" t="s">
        <v>298</v>
      </c>
      <c r="B61" s="26" t="s">
        <v>332</v>
      </c>
      <c r="C61" s="22"/>
      <c r="D61" s="23"/>
      <c r="E61" s="23"/>
      <c r="F61" s="24"/>
      <c r="G61" s="24"/>
      <c r="H61" s="24"/>
      <c r="I61" s="24"/>
      <c r="J61" s="24"/>
      <c r="K61" s="24"/>
      <c r="L61" s="24"/>
      <c r="M61" s="24"/>
      <c r="N61" s="22"/>
      <c r="O61" s="22"/>
      <c r="P61" s="24"/>
      <c r="Q61" s="42">
        <f t="shared" si="4"/>
        <v>1539</v>
      </c>
      <c r="R61" s="43">
        <f t="shared" si="10"/>
        <v>0</v>
      </c>
      <c r="S61" s="44"/>
      <c r="T61" s="44"/>
      <c r="U61" s="45"/>
      <c r="V61" s="45"/>
      <c r="W61" s="45"/>
      <c r="X61" s="45"/>
      <c r="Y61" s="45"/>
      <c r="Z61" s="45"/>
      <c r="AA61" s="45"/>
      <c r="AB61" s="45"/>
      <c r="AC61" s="48">
        <f t="shared" si="2"/>
        <v>1539</v>
      </c>
      <c r="AD61" s="44">
        <v>1284.4000000000001</v>
      </c>
      <c r="AE61" s="44"/>
      <c r="AF61" s="44"/>
      <c r="AG61" s="44">
        <v>204.59999999999997</v>
      </c>
      <c r="AH61" s="52"/>
      <c r="AI61" s="53"/>
      <c r="AJ61" s="52"/>
      <c r="AK61" s="54"/>
      <c r="AL61" s="52"/>
      <c r="AM61" s="53"/>
      <c r="AN61" s="54"/>
      <c r="AO61" s="54"/>
      <c r="AP61" s="54"/>
      <c r="AQ61" s="53"/>
      <c r="AR61" s="52"/>
      <c r="AS61" s="54"/>
      <c r="AT61" s="54">
        <v>50</v>
      </c>
      <c r="AU61" s="53"/>
      <c r="AV61" s="53"/>
      <c r="AW61" s="60"/>
    </row>
    <row r="62" spans="1:204" s="4" customFormat="1" ht="24" hidden="1" customHeight="1">
      <c r="A62" s="250"/>
      <c r="B62" s="26" t="s">
        <v>333</v>
      </c>
      <c r="C62" s="22"/>
      <c r="D62" s="23"/>
      <c r="E62" s="23"/>
      <c r="F62" s="24"/>
      <c r="G62" s="24"/>
      <c r="H62" s="24"/>
      <c r="I62" s="24"/>
      <c r="J62" s="24"/>
      <c r="K62" s="24"/>
      <c r="L62" s="24"/>
      <c r="M62" s="24"/>
      <c r="N62" s="22"/>
      <c r="O62" s="22"/>
      <c r="P62" s="24"/>
      <c r="Q62" s="42">
        <f t="shared" si="4"/>
        <v>1418.2</v>
      </c>
      <c r="R62" s="43">
        <f t="shared" si="10"/>
        <v>0</v>
      </c>
      <c r="S62" s="44"/>
      <c r="T62" s="44"/>
      <c r="U62" s="45"/>
      <c r="V62" s="45"/>
      <c r="W62" s="45"/>
      <c r="X62" s="45"/>
      <c r="Y62" s="45"/>
      <c r="Z62" s="45"/>
      <c r="AA62" s="45"/>
      <c r="AB62" s="45"/>
      <c r="AC62" s="48">
        <f t="shared" si="2"/>
        <v>1418.2</v>
      </c>
      <c r="AD62" s="44">
        <v>1305.2</v>
      </c>
      <c r="AE62" s="44"/>
      <c r="AF62" s="44">
        <v>113</v>
      </c>
      <c r="AG62" s="44"/>
      <c r="AH62" s="52"/>
      <c r="AI62" s="53"/>
      <c r="AJ62" s="52"/>
      <c r="AK62" s="54"/>
      <c r="AL62" s="52"/>
      <c r="AM62" s="53"/>
      <c r="AN62" s="54"/>
      <c r="AO62" s="54"/>
      <c r="AP62" s="54"/>
      <c r="AQ62" s="53"/>
      <c r="AR62" s="52"/>
      <c r="AS62" s="54"/>
      <c r="AT62" s="54"/>
      <c r="AU62" s="53"/>
      <c r="AV62" s="53"/>
      <c r="AW62" s="60"/>
    </row>
    <row r="63" spans="1:204" s="4" customFormat="1" ht="24" hidden="1" customHeight="1">
      <c r="A63" s="250"/>
      <c r="B63" s="26" t="s">
        <v>334</v>
      </c>
      <c r="C63" s="22"/>
      <c r="D63" s="23"/>
      <c r="E63" s="23"/>
      <c r="F63" s="24"/>
      <c r="G63" s="24"/>
      <c r="H63" s="24"/>
      <c r="I63" s="24"/>
      <c r="J63" s="24"/>
      <c r="K63" s="24"/>
      <c r="L63" s="24"/>
      <c r="M63" s="24"/>
      <c r="N63" s="22"/>
      <c r="O63" s="22"/>
      <c r="P63" s="24"/>
      <c r="Q63" s="42">
        <f t="shared" si="4"/>
        <v>309.5</v>
      </c>
      <c r="R63" s="43">
        <f t="shared" si="10"/>
        <v>0</v>
      </c>
      <c r="S63" s="44"/>
      <c r="T63" s="44"/>
      <c r="U63" s="45"/>
      <c r="V63" s="45"/>
      <c r="W63" s="45"/>
      <c r="X63" s="45"/>
      <c r="Y63" s="45"/>
      <c r="Z63" s="45"/>
      <c r="AA63" s="45"/>
      <c r="AB63" s="45"/>
      <c r="AC63" s="48">
        <f t="shared" si="2"/>
        <v>309.5</v>
      </c>
      <c r="AD63" s="44">
        <v>144.29999999999998</v>
      </c>
      <c r="AE63" s="44"/>
      <c r="AF63" s="44"/>
      <c r="AG63" s="44">
        <v>10.199999999999999</v>
      </c>
      <c r="AH63" s="52"/>
      <c r="AI63" s="53"/>
      <c r="AJ63" s="52"/>
      <c r="AK63" s="54"/>
      <c r="AL63" s="52">
        <v>155</v>
      </c>
      <c r="AM63" s="53"/>
      <c r="AN63" s="54"/>
      <c r="AO63" s="54"/>
      <c r="AP63" s="54"/>
      <c r="AQ63" s="53"/>
      <c r="AR63" s="52"/>
      <c r="AS63" s="54"/>
      <c r="AT63" s="54"/>
      <c r="AU63" s="53"/>
      <c r="AV63" s="53"/>
      <c r="AW63" s="60"/>
    </row>
    <row r="64" spans="1:204" s="4" customFormat="1" ht="24" hidden="1" customHeight="1">
      <c r="A64" s="250"/>
      <c r="B64" s="26" t="s">
        <v>335</v>
      </c>
      <c r="C64" s="22"/>
      <c r="D64" s="23"/>
      <c r="E64" s="23"/>
      <c r="F64" s="24"/>
      <c r="G64" s="24"/>
      <c r="H64" s="24"/>
      <c r="I64" s="24"/>
      <c r="J64" s="24"/>
      <c r="K64" s="24"/>
      <c r="L64" s="24"/>
      <c r="M64" s="24"/>
      <c r="N64" s="22"/>
      <c r="O64" s="22"/>
      <c r="P64" s="24"/>
      <c r="Q64" s="42">
        <f t="shared" si="4"/>
        <v>1468.3999999999999</v>
      </c>
      <c r="R64" s="43">
        <f t="shared" si="10"/>
        <v>0</v>
      </c>
      <c r="S64" s="44"/>
      <c r="T64" s="44"/>
      <c r="U64" s="45"/>
      <c r="V64" s="45"/>
      <c r="W64" s="45"/>
      <c r="X64" s="45"/>
      <c r="Y64" s="45"/>
      <c r="Z64" s="45"/>
      <c r="AA64" s="45"/>
      <c r="AB64" s="45"/>
      <c r="AC64" s="48">
        <f t="shared" si="2"/>
        <v>1468.3999999999999</v>
      </c>
      <c r="AD64" s="44">
        <v>1310.3999999999999</v>
      </c>
      <c r="AE64" s="44"/>
      <c r="AF64" s="44"/>
      <c r="AG64" s="44"/>
      <c r="AH64" s="52"/>
      <c r="AI64" s="53"/>
      <c r="AJ64" s="52"/>
      <c r="AK64" s="54"/>
      <c r="AL64" s="52">
        <v>158</v>
      </c>
      <c r="AM64" s="53"/>
      <c r="AN64" s="54"/>
      <c r="AO64" s="54"/>
      <c r="AP64" s="54"/>
      <c r="AQ64" s="53"/>
      <c r="AR64" s="52"/>
      <c r="AS64" s="54"/>
      <c r="AT64" s="54"/>
      <c r="AU64" s="53"/>
      <c r="AV64" s="53"/>
      <c r="AW64" s="60"/>
    </row>
    <row r="65" spans="1:204" s="4" customFormat="1" ht="24" hidden="1" customHeight="1">
      <c r="A65" s="250"/>
      <c r="B65" s="26" t="s">
        <v>336</v>
      </c>
      <c r="C65" s="22"/>
      <c r="D65" s="23"/>
      <c r="E65" s="23"/>
      <c r="F65" s="24"/>
      <c r="G65" s="24"/>
      <c r="H65" s="24"/>
      <c r="I65" s="24"/>
      <c r="J65" s="24"/>
      <c r="K65" s="24"/>
      <c r="L65" s="24"/>
      <c r="M65" s="24"/>
      <c r="N65" s="22"/>
      <c r="O65" s="22"/>
      <c r="P65" s="24"/>
      <c r="Q65" s="42">
        <f t="shared" si="4"/>
        <v>1337.9</v>
      </c>
      <c r="R65" s="43">
        <f t="shared" si="10"/>
        <v>0</v>
      </c>
      <c r="S65" s="44"/>
      <c r="T65" s="44"/>
      <c r="U65" s="45"/>
      <c r="V65" s="45"/>
      <c r="W65" s="45"/>
      <c r="X65" s="45"/>
      <c r="Y65" s="45"/>
      <c r="Z65" s="45"/>
      <c r="AA65" s="45"/>
      <c r="AB65" s="45"/>
      <c r="AC65" s="48">
        <f t="shared" si="2"/>
        <v>1337.9</v>
      </c>
      <c r="AD65" s="44">
        <v>1043.9000000000001</v>
      </c>
      <c r="AE65" s="44"/>
      <c r="AF65" s="44"/>
      <c r="AG65" s="44">
        <v>294</v>
      </c>
      <c r="AH65" s="52"/>
      <c r="AI65" s="53"/>
      <c r="AJ65" s="52"/>
      <c r="AK65" s="54"/>
      <c r="AL65" s="52"/>
      <c r="AM65" s="53"/>
      <c r="AN65" s="54"/>
      <c r="AO65" s="54"/>
      <c r="AP65" s="54"/>
      <c r="AQ65" s="53"/>
      <c r="AR65" s="52"/>
      <c r="AS65" s="54"/>
      <c r="AT65" s="54"/>
      <c r="AU65" s="53"/>
      <c r="AV65" s="53"/>
      <c r="AW65" s="60"/>
    </row>
    <row r="66" spans="1:204" s="4" customFormat="1" ht="24" hidden="1" customHeight="1">
      <c r="A66" s="250"/>
      <c r="B66" s="26" t="s">
        <v>337</v>
      </c>
      <c r="C66" s="22"/>
      <c r="D66" s="23"/>
      <c r="E66" s="23"/>
      <c r="F66" s="24"/>
      <c r="G66" s="24"/>
      <c r="H66" s="24"/>
      <c r="I66" s="24"/>
      <c r="J66" s="24"/>
      <c r="K66" s="24"/>
      <c r="L66" s="24"/>
      <c r="M66" s="24"/>
      <c r="N66" s="22"/>
      <c r="O66" s="22"/>
      <c r="P66" s="24"/>
      <c r="Q66" s="42">
        <f t="shared" si="4"/>
        <v>6164.8</v>
      </c>
      <c r="R66" s="43">
        <f t="shared" si="10"/>
        <v>0</v>
      </c>
      <c r="S66" s="44"/>
      <c r="T66" s="44"/>
      <c r="U66" s="45"/>
      <c r="V66" s="45"/>
      <c r="W66" s="45"/>
      <c r="X66" s="45"/>
      <c r="Y66" s="45"/>
      <c r="Z66" s="45"/>
      <c r="AA66" s="45"/>
      <c r="AB66" s="45"/>
      <c r="AC66" s="48">
        <f t="shared" si="2"/>
        <v>6164.8</v>
      </c>
      <c r="AD66" s="44">
        <v>250.9</v>
      </c>
      <c r="AE66" s="44"/>
      <c r="AF66" s="44"/>
      <c r="AG66" s="44">
        <v>1761.9</v>
      </c>
      <c r="AH66" s="52">
        <v>2192</v>
      </c>
      <c r="AI66" s="53"/>
      <c r="AJ66" s="52"/>
      <c r="AK66" s="54"/>
      <c r="AL66" s="52"/>
      <c r="AM66" s="53"/>
      <c r="AN66" s="54"/>
      <c r="AO66" s="54"/>
      <c r="AP66" s="54"/>
      <c r="AQ66" s="53"/>
      <c r="AR66" s="52">
        <v>1960</v>
      </c>
      <c r="AS66" s="54"/>
      <c r="AT66" s="54"/>
      <c r="AU66" s="53"/>
      <c r="AV66" s="53"/>
      <c r="AW66" s="60"/>
    </row>
    <row r="67" spans="1:204" s="3" customFormat="1" ht="24" customHeight="1">
      <c r="A67" s="303" t="s">
        <v>100</v>
      </c>
      <c r="B67" s="248"/>
      <c r="C67" s="28"/>
      <c r="D67" s="29"/>
      <c r="E67" s="29"/>
      <c r="F67" s="30"/>
      <c r="G67" s="30"/>
      <c r="H67" s="30"/>
      <c r="I67" s="30"/>
      <c r="J67" s="30"/>
      <c r="K67" s="30"/>
      <c r="L67" s="30"/>
      <c r="M67" s="30"/>
      <c r="N67" s="28"/>
      <c r="O67" s="28"/>
      <c r="P67" s="35"/>
      <c r="Q67" s="39">
        <f t="shared" si="4"/>
        <v>60187.82</v>
      </c>
      <c r="R67" s="36">
        <f t="shared" si="10"/>
        <v>8180</v>
      </c>
      <c r="S67" s="46"/>
      <c r="T67" s="47"/>
      <c r="U67" s="47"/>
      <c r="V67" s="47">
        <v>5890</v>
      </c>
      <c r="W67" s="47"/>
      <c r="X67" s="47"/>
      <c r="Y67" s="47">
        <v>2290</v>
      </c>
      <c r="Z67" s="47"/>
      <c r="AA67" s="47"/>
      <c r="AB67" s="36">
        <f>AC67+AW67</f>
        <v>52007.82</v>
      </c>
      <c r="AC67" s="36">
        <f t="shared" si="2"/>
        <v>52007.82</v>
      </c>
      <c r="AD67" s="41">
        <f>AD68+AD72+AD73+AD74+AD75</f>
        <v>8957</v>
      </c>
      <c r="AE67" s="41"/>
      <c r="AF67" s="41">
        <f>AF68+AF72+AF73+AF74+AF75</f>
        <v>1635</v>
      </c>
      <c r="AG67" s="41">
        <f>AG68+AG72+AG73+AG74+AG75</f>
        <v>7514.3</v>
      </c>
      <c r="AH67" s="41">
        <f>AH68+AH72+AH73+AH74+AH75</f>
        <v>6569</v>
      </c>
      <c r="AI67" s="51"/>
      <c r="AJ67" s="55"/>
      <c r="AK67" s="51">
        <v>435</v>
      </c>
      <c r="AL67" s="41">
        <f>AL68+AL72+AL73+AL74+AL75</f>
        <v>1544</v>
      </c>
      <c r="AM67" s="51"/>
      <c r="AN67" s="56">
        <f>2194.65+947.87</f>
        <v>3142.52</v>
      </c>
      <c r="AO67" s="51">
        <v>260</v>
      </c>
      <c r="AP67" s="51"/>
      <c r="AQ67" s="51"/>
      <c r="AR67" s="41">
        <f>AR68+AR72+AR73+AR74+AR75</f>
        <v>20721</v>
      </c>
      <c r="AS67" s="41">
        <f>AS68+AS72+AS73+AS74+AS75</f>
        <v>1000</v>
      </c>
      <c r="AT67" s="41">
        <f>AT68+AT72+AT73+AT74+AT75</f>
        <v>230</v>
      </c>
      <c r="AU67" s="51"/>
      <c r="AV67" s="51"/>
      <c r="AW67" s="59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</row>
    <row r="68" spans="1:204" s="4" customFormat="1" ht="24" hidden="1" customHeight="1">
      <c r="A68" s="250" t="s">
        <v>282</v>
      </c>
      <c r="B68" s="21" t="s">
        <v>283</v>
      </c>
      <c r="C68" s="22"/>
      <c r="D68" s="23"/>
      <c r="E68" s="23"/>
      <c r="F68" s="24"/>
      <c r="G68" s="24"/>
      <c r="H68" s="24"/>
      <c r="I68" s="24"/>
      <c r="J68" s="24"/>
      <c r="K68" s="24"/>
      <c r="L68" s="24"/>
      <c r="M68" s="24"/>
      <c r="N68" s="22"/>
      <c r="O68" s="22"/>
      <c r="P68" s="24"/>
      <c r="Q68" s="42">
        <f t="shared" si="4"/>
        <v>25685.82</v>
      </c>
      <c r="R68" s="43"/>
      <c r="S68" s="44"/>
      <c r="T68" s="44"/>
      <c r="U68" s="45"/>
      <c r="V68" s="45"/>
      <c r="W68" s="45"/>
      <c r="X68" s="45"/>
      <c r="Y68" s="45"/>
      <c r="Z68" s="45"/>
      <c r="AA68" s="45"/>
      <c r="AB68" s="45"/>
      <c r="AC68" s="48">
        <f t="shared" si="2"/>
        <v>25685.82</v>
      </c>
      <c r="AD68" s="44">
        <f>SUM(AD69:AD71)</f>
        <v>1790.1</v>
      </c>
      <c r="AE68" s="44"/>
      <c r="AF68" s="44">
        <f>SUM(AF69:AF71)</f>
        <v>1464</v>
      </c>
      <c r="AG68" s="44">
        <f>SUM(AG69:AG71)</f>
        <v>2752.2000000000007</v>
      </c>
      <c r="AH68" s="44">
        <f>SUM(AH69:AH71)</f>
        <v>4752</v>
      </c>
      <c r="AI68" s="53"/>
      <c r="AJ68" s="52"/>
      <c r="AK68" s="52">
        <v>435</v>
      </c>
      <c r="AL68" s="44">
        <f>SUM(AL69:AL71)</f>
        <v>1366</v>
      </c>
      <c r="AM68" s="53"/>
      <c r="AN68" s="52">
        <f>2194.65+947.87</f>
        <v>3142.52</v>
      </c>
      <c r="AO68" s="54">
        <v>260</v>
      </c>
      <c r="AP68" s="54"/>
      <c r="AQ68" s="53"/>
      <c r="AR68" s="44">
        <f>SUM(AR69:AR71)</f>
        <v>9604</v>
      </c>
      <c r="AS68" s="54"/>
      <c r="AT68" s="44">
        <f>SUM(AT69:AT71)</f>
        <v>120</v>
      </c>
      <c r="AU68" s="53"/>
      <c r="AV68" s="53"/>
      <c r="AW68" s="60"/>
    </row>
    <row r="69" spans="1:204" s="4" customFormat="1" ht="24" hidden="1" customHeight="1">
      <c r="A69" s="250"/>
      <c r="B69" s="31" t="s">
        <v>339</v>
      </c>
      <c r="C69" s="22"/>
      <c r="D69" s="23"/>
      <c r="E69" s="23"/>
      <c r="F69" s="24"/>
      <c r="G69" s="24"/>
      <c r="H69" s="24"/>
      <c r="I69" s="24"/>
      <c r="J69" s="24"/>
      <c r="K69" s="24"/>
      <c r="L69" s="24"/>
      <c r="M69" s="24"/>
      <c r="N69" s="22"/>
      <c r="O69" s="22"/>
      <c r="P69" s="24"/>
      <c r="Q69" s="42">
        <f t="shared" si="4"/>
        <v>1795.6</v>
      </c>
      <c r="R69" s="43">
        <f t="shared" ref="R69:R76" si="11">SUM(S69,T69,U69,V69,W69,X69,Y69,Z69,AA69)</f>
        <v>0</v>
      </c>
      <c r="S69" s="44"/>
      <c r="T69" s="44"/>
      <c r="U69" s="45"/>
      <c r="V69" s="45"/>
      <c r="W69" s="45"/>
      <c r="X69" s="45"/>
      <c r="Y69" s="45"/>
      <c r="Z69" s="45"/>
      <c r="AA69" s="45"/>
      <c r="AB69" s="45"/>
      <c r="AC69" s="48">
        <f t="shared" si="2"/>
        <v>1795.6</v>
      </c>
      <c r="AD69" s="44">
        <v>889.19999999999982</v>
      </c>
      <c r="AE69" s="44"/>
      <c r="AF69" s="44"/>
      <c r="AG69" s="44">
        <v>173.4</v>
      </c>
      <c r="AH69" s="52">
        <v>384</v>
      </c>
      <c r="AI69" s="53"/>
      <c r="AJ69" s="52"/>
      <c r="AK69" s="54"/>
      <c r="AL69" s="52">
        <v>349</v>
      </c>
      <c r="AM69" s="53"/>
      <c r="AN69" s="54"/>
      <c r="AO69" s="54"/>
      <c r="AP69" s="54"/>
      <c r="AQ69" s="53"/>
      <c r="AR69" s="52"/>
      <c r="AS69" s="54"/>
      <c r="AT69" s="54"/>
      <c r="AU69" s="53"/>
      <c r="AV69" s="53"/>
      <c r="AW69" s="60"/>
    </row>
    <row r="70" spans="1:204" s="4" customFormat="1" ht="24" hidden="1" customHeight="1">
      <c r="A70" s="250"/>
      <c r="B70" s="31" t="s">
        <v>340</v>
      </c>
      <c r="C70" s="22"/>
      <c r="D70" s="23"/>
      <c r="E70" s="23"/>
      <c r="F70" s="24"/>
      <c r="G70" s="24"/>
      <c r="H70" s="24"/>
      <c r="I70" s="24"/>
      <c r="J70" s="24"/>
      <c r="K70" s="24"/>
      <c r="L70" s="24"/>
      <c r="M70" s="24"/>
      <c r="N70" s="22"/>
      <c r="O70" s="22"/>
      <c r="P70" s="24"/>
      <c r="Q70" s="42">
        <f t="shared" si="4"/>
        <v>11187.300000000001</v>
      </c>
      <c r="R70" s="43">
        <f t="shared" si="11"/>
        <v>0</v>
      </c>
      <c r="S70" s="44"/>
      <c r="T70" s="44"/>
      <c r="U70" s="45"/>
      <c r="V70" s="45"/>
      <c r="W70" s="45"/>
      <c r="X70" s="45"/>
      <c r="Y70" s="45"/>
      <c r="Z70" s="45"/>
      <c r="AA70" s="45"/>
      <c r="AB70" s="45"/>
      <c r="AC70" s="48">
        <f t="shared" ref="AC70:AC133" si="12">SUM(AD70,AE70,AF70,AG70,AH70,AI70,AJ70,AK70,AL70,AM70,AN70,AO70,AP70,AQ70,AR70,AS70,AT70,AU70,AV70)</f>
        <v>11187.300000000001</v>
      </c>
      <c r="AD70" s="44">
        <v>14.3</v>
      </c>
      <c r="AE70" s="44"/>
      <c r="AF70" s="44">
        <v>1202</v>
      </c>
      <c r="AG70" s="44">
        <v>1610.0000000000007</v>
      </c>
      <c r="AH70" s="52"/>
      <c r="AI70" s="53"/>
      <c r="AJ70" s="52"/>
      <c r="AK70" s="54"/>
      <c r="AL70" s="52">
        <v>1017</v>
      </c>
      <c r="AM70" s="53"/>
      <c r="AN70" s="54"/>
      <c r="AO70" s="54"/>
      <c r="AP70" s="54"/>
      <c r="AQ70" s="53"/>
      <c r="AR70" s="52">
        <v>7344</v>
      </c>
      <c r="AS70" s="54"/>
      <c r="AT70" s="54"/>
      <c r="AU70" s="53"/>
      <c r="AV70" s="53"/>
      <c r="AW70" s="60"/>
    </row>
    <row r="71" spans="1:204" s="4" customFormat="1" ht="24" hidden="1" customHeight="1">
      <c r="A71" s="250"/>
      <c r="B71" s="31" t="s">
        <v>341</v>
      </c>
      <c r="C71" s="22"/>
      <c r="D71" s="23"/>
      <c r="E71" s="23"/>
      <c r="F71" s="24"/>
      <c r="G71" s="24"/>
      <c r="H71" s="24"/>
      <c r="I71" s="24"/>
      <c r="J71" s="24"/>
      <c r="K71" s="24"/>
      <c r="L71" s="24"/>
      <c r="M71" s="24"/>
      <c r="N71" s="22"/>
      <c r="O71" s="22"/>
      <c r="P71" s="24"/>
      <c r="Q71" s="42">
        <f t="shared" ref="Q71:Q134" si="13">SUM(R71,AC71)</f>
        <v>8865.4</v>
      </c>
      <c r="R71" s="43">
        <f t="shared" si="11"/>
        <v>0</v>
      </c>
      <c r="S71" s="44"/>
      <c r="T71" s="44"/>
      <c r="U71" s="45"/>
      <c r="V71" s="45"/>
      <c r="W71" s="45"/>
      <c r="X71" s="45"/>
      <c r="Y71" s="45"/>
      <c r="Z71" s="45"/>
      <c r="AA71" s="45"/>
      <c r="AB71" s="45"/>
      <c r="AC71" s="48">
        <f t="shared" si="12"/>
        <v>8865.4</v>
      </c>
      <c r="AD71" s="44">
        <v>886.60000000000014</v>
      </c>
      <c r="AE71" s="44"/>
      <c r="AF71" s="44">
        <v>262</v>
      </c>
      <c r="AG71" s="44">
        <v>968.8</v>
      </c>
      <c r="AH71" s="52">
        <v>4368</v>
      </c>
      <c r="AI71" s="53"/>
      <c r="AJ71" s="52"/>
      <c r="AK71" s="54"/>
      <c r="AL71" s="52"/>
      <c r="AM71" s="53"/>
      <c r="AN71" s="54"/>
      <c r="AO71" s="54"/>
      <c r="AP71" s="54"/>
      <c r="AQ71" s="53"/>
      <c r="AR71" s="52">
        <v>2260</v>
      </c>
      <c r="AS71" s="54"/>
      <c r="AT71" s="54">
        <v>120</v>
      </c>
      <c r="AU71" s="53"/>
      <c r="AV71" s="53"/>
      <c r="AW71" s="60"/>
    </row>
    <row r="72" spans="1:204" s="4" customFormat="1" ht="24" hidden="1" customHeight="1">
      <c r="A72" s="250" t="s">
        <v>298</v>
      </c>
      <c r="B72" s="26" t="s">
        <v>342</v>
      </c>
      <c r="C72" s="22"/>
      <c r="D72" s="23"/>
      <c r="E72" s="23"/>
      <c r="F72" s="24"/>
      <c r="G72" s="24"/>
      <c r="H72" s="24"/>
      <c r="I72" s="24"/>
      <c r="J72" s="24"/>
      <c r="K72" s="24"/>
      <c r="L72" s="24"/>
      <c r="M72" s="24"/>
      <c r="N72" s="22"/>
      <c r="O72" s="22"/>
      <c r="P72" s="24"/>
      <c r="Q72" s="42">
        <f t="shared" si="13"/>
        <v>3675.8</v>
      </c>
      <c r="R72" s="43">
        <f t="shared" si="11"/>
        <v>0</v>
      </c>
      <c r="S72" s="44"/>
      <c r="T72" s="44"/>
      <c r="U72" s="45"/>
      <c r="V72" s="45"/>
      <c r="W72" s="45"/>
      <c r="X72" s="45"/>
      <c r="Y72" s="45"/>
      <c r="Z72" s="45"/>
      <c r="AA72" s="45"/>
      <c r="AB72" s="45"/>
      <c r="AC72" s="48">
        <f t="shared" si="12"/>
        <v>3675.8</v>
      </c>
      <c r="AD72" s="44">
        <v>2555.8000000000002</v>
      </c>
      <c r="AE72" s="44"/>
      <c r="AF72" s="44">
        <v>171</v>
      </c>
      <c r="AG72" s="44"/>
      <c r="AH72" s="52">
        <v>154</v>
      </c>
      <c r="AI72" s="53"/>
      <c r="AJ72" s="52"/>
      <c r="AK72" s="54"/>
      <c r="AL72" s="52">
        <v>178</v>
      </c>
      <c r="AM72" s="53"/>
      <c r="AN72" s="54"/>
      <c r="AO72" s="54"/>
      <c r="AP72" s="54"/>
      <c r="AQ72" s="53"/>
      <c r="AR72" s="52">
        <v>557</v>
      </c>
      <c r="AS72" s="54"/>
      <c r="AT72" s="54">
        <v>60</v>
      </c>
      <c r="AU72" s="53"/>
      <c r="AV72" s="53"/>
      <c r="AW72" s="60"/>
    </row>
    <row r="73" spans="1:204" s="4" customFormat="1" ht="24" hidden="1" customHeight="1">
      <c r="A73" s="250"/>
      <c r="B73" s="26" t="s">
        <v>343</v>
      </c>
      <c r="C73" s="22"/>
      <c r="D73" s="23"/>
      <c r="E73" s="23"/>
      <c r="F73" s="24"/>
      <c r="G73" s="24"/>
      <c r="H73" s="24"/>
      <c r="I73" s="24"/>
      <c r="J73" s="24"/>
      <c r="K73" s="24"/>
      <c r="L73" s="24"/>
      <c r="M73" s="24"/>
      <c r="N73" s="22"/>
      <c r="O73" s="22"/>
      <c r="P73" s="24"/>
      <c r="Q73" s="42">
        <f t="shared" si="13"/>
        <v>2107.6</v>
      </c>
      <c r="R73" s="43">
        <f t="shared" si="11"/>
        <v>0</v>
      </c>
      <c r="S73" s="44"/>
      <c r="T73" s="44"/>
      <c r="U73" s="45"/>
      <c r="V73" s="45"/>
      <c r="W73" s="45"/>
      <c r="X73" s="45"/>
      <c r="Y73" s="45"/>
      <c r="Z73" s="45"/>
      <c r="AA73" s="45"/>
      <c r="AB73" s="45"/>
      <c r="AC73" s="48">
        <f t="shared" si="12"/>
        <v>2107.6</v>
      </c>
      <c r="AD73" s="44">
        <v>22.100000000000005</v>
      </c>
      <c r="AE73" s="44"/>
      <c r="AF73" s="44"/>
      <c r="AG73" s="44">
        <v>1158.5</v>
      </c>
      <c r="AH73" s="52">
        <v>927</v>
      </c>
      <c r="AI73" s="53"/>
      <c r="AJ73" s="52"/>
      <c r="AK73" s="54"/>
      <c r="AL73" s="52"/>
      <c r="AM73" s="53"/>
      <c r="AN73" s="54"/>
      <c r="AO73" s="54"/>
      <c r="AP73" s="54"/>
      <c r="AQ73" s="53"/>
      <c r="AR73" s="52"/>
      <c r="AS73" s="54"/>
      <c r="AT73" s="54"/>
      <c r="AU73" s="53"/>
      <c r="AV73" s="53"/>
      <c r="AW73" s="60"/>
    </row>
    <row r="74" spans="1:204" s="4" customFormat="1" ht="24" hidden="1" customHeight="1">
      <c r="A74" s="250"/>
      <c r="B74" s="26" t="s">
        <v>344</v>
      </c>
      <c r="C74" s="22"/>
      <c r="D74" s="23"/>
      <c r="E74" s="23"/>
      <c r="F74" s="24"/>
      <c r="G74" s="24"/>
      <c r="H74" s="24"/>
      <c r="I74" s="24"/>
      <c r="J74" s="24"/>
      <c r="K74" s="24"/>
      <c r="L74" s="24"/>
      <c r="M74" s="24"/>
      <c r="N74" s="22"/>
      <c r="O74" s="22"/>
      <c r="P74" s="24"/>
      <c r="Q74" s="42">
        <f t="shared" si="13"/>
        <v>16538.599999999999</v>
      </c>
      <c r="R74" s="43">
        <f t="shared" si="11"/>
        <v>0</v>
      </c>
      <c r="S74" s="44"/>
      <c r="T74" s="44"/>
      <c r="U74" s="45"/>
      <c r="V74" s="45"/>
      <c r="W74" s="45"/>
      <c r="X74" s="45"/>
      <c r="Y74" s="45"/>
      <c r="Z74" s="45"/>
      <c r="AA74" s="45"/>
      <c r="AB74" s="45"/>
      <c r="AC74" s="48">
        <f t="shared" si="12"/>
        <v>16538.599999999999</v>
      </c>
      <c r="AD74" s="44">
        <v>4589.0000000000009</v>
      </c>
      <c r="AE74" s="44"/>
      <c r="AF74" s="44"/>
      <c r="AG74" s="44">
        <v>3603.5999999999995</v>
      </c>
      <c r="AH74" s="52">
        <v>736</v>
      </c>
      <c r="AI74" s="53"/>
      <c r="AJ74" s="52"/>
      <c r="AK74" s="54"/>
      <c r="AL74" s="52"/>
      <c r="AM74" s="53"/>
      <c r="AN74" s="54"/>
      <c r="AO74" s="54"/>
      <c r="AP74" s="54"/>
      <c r="AQ74" s="53"/>
      <c r="AR74" s="52">
        <v>6560</v>
      </c>
      <c r="AS74" s="54">
        <v>1000</v>
      </c>
      <c r="AT74" s="54">
        <v>50</v>
      </c>
      <c r="AU74" s="53"/>
      <c r="AV74" s="53"/>
      <c r="AW74" s="60"/>
    </row>
    <row r="75" spans="1:204" s="4" customFormat="1" ht="24" hidden="1" customHeight="1">
      <c r="A75" s="250"/>
      <c r="B75" s="26" t="s">
        <v>345</v>
      </c>
      <c r="C75" s="22"/>
      <c r="D75" s="23"/>
      <c r="E75" s="23"/>
      <c r="F75" s="24"/>
      <c r="G75" s="24"/>
      <c r="H75" s="24"/>
      <c r="I75" s="24"/>
      <c r="J75" s="24"/>
      <c r="K75" s="24"/>
      <c r="L75" s="24"/>
      <c r="M75" s="24"/>
      <c r="N75" s="22"/>
      <c r="O75" s="22"/>
      <c r="P75" s="24"/>
      <c r="Q75" s="42">
        <f t="shared" si="13"/>
        <v>4000</v>
      </c>
      <c r="R75" s="43">
        <f t="shared" si="11"/>
        <v>0</v>
      </c>
      <c r="S75" s="44"/>
      <c r="T75" s="44"/>
      <c r="U75" s="45"/>
      <c r="V75" s="45"/>
      <c r="W75" s="45"/>
      <c r="X75" s="45"/>
      <c r="Y75" s="45"/>
      <c r="Z75" s="45"/>
      <c r="AA75" s="45"/>
      <c r="AB75" s="45"/>
      <c r="AC75" s="48">
        <f t="shared" si="12"/>
        <v>4000</v>
      </c>
      <c r="AD75" s="44"/>
      <c r="AE75" s="44"/>
      <c r="AF75" s="44"/>
      <c r="AG75" s="44"/>
      <c r="AH75" s="52"/>
      <c r="AI75" s="53"/>
      <c r="AJ75" s="52"/>
      <c r="AK75" s="54"/>
      <c r="AL75" s="52"/>
      <c r="AM75" s="53"/>
      <c r="AN75" s="54"/>
      <c r="AO75" s="54"/>
      <c r="AP75" s="54"/>
      <c r="AQ75" s="53"/>
      <c r="AR75" s="52">
        <v>4000</v>
      </c>
      <c r="AS75" s="54"/>
      <c r="AT75" s="54"/>
      <c r="AU75" s="53"/>
      <c r="AV75" s="53"/>
      <c r="AW75" s="60"/>
    </row>
    <row r="76" spans="1:204" s="3" customFormat="1" ht="24" customHeight="1">
      <c r="A76" s="303" t="s">
        <v>108</v>
      </c>
      <c r="B76" s="248"/>
      <c r="C76" s="17"/>
      <c r="D76" s="18"/>
      <c r="E76" s="18"/>
      <c r="F76" s="19"/>
      <c r="G76" s="19"/>
      <c r="H76" s="19"/>
      <c r="I76" s="19"/>
      <c r="J76" s="19"/>
      <c r="K76" s="19"/>
      <c r="L76" s="19"/>
      <c r="M76" s="19"/>
      <c r="N76" s="17"/>
      <c r="O76" s="17"/>
      <c r="P76" s="34"/>
      <c r="Q76" s="39">
        <f t="shared" si="13"/>
        <v>13590.8</v>
      </c>
      <c r="R76" s="36">
        <f t="shared" si="11"/>
        <v>4780</v>
      </c>
      <c r="S76" s="40"/>
      <c r="T76" s="41"/>
      <c r="U76" s="41"/>
      <c r="V76" s="41"/>
      <c r="W76" s="41"/>
      <c r="X76" s="41"/>
      <c r="Y76" s="41">
        <v>4780</v>
      </c>
      <c r="Z76" s="41"/>
      <c r="AA76" s="41"/>
      <c r="AB76" s="36">
        <f>AC76+AW76</f>
        <v>8810.7999999999993</v>
      </c>
      <c r="AC76" s="36">
        <f t="shared" si="12"/>
        <v>8810.7999999999993</v>
      </c>
      <c r="AD76" s="41">
        <f>AD77+AD80+AD81+AD82</f>
        <v>4844.4000000000005</v>
      </c>
      <c r="AE76" s="41">
        <f>AE77+AE80+AE81+AE82</f>
        <v>576</v>
      </c>
      <c r="AF76" s="41">
        <f>AF77+AF80+AF81+AF82</f>
        <v>90</v>
      </c>
      <c r="AG76" s="41">
        <f>AG77+AG80+AG81+AG82</f>
        <v>590.4</v>
      </c>
      <c r="AH76" s="55"/>
      <c r="AI76" s="51"/>
      <c r="AJ76" s="41">
        <f>AJ77+AJ80+AJ81+AJ82</f>
        <v>2152</v>
      </c>
      <c r="AK76" s="51">
        <v>259</v>
      </c>
      <c r="AL76" s="41">
        <f>AL77+AL80+AL81+AL82</f>
        <v>99</v>
      </c>
      <c r="AM76" s="51"/>
      <c r="AN76" s="51"/>
      <c r="AO76" s="51"/>
      <c r="AP76" s="51"/>
      <c r="AQ76" s="51"/>
      <c r="AR76" s="55"/>
      <c r="AS76" s="51"/>
      <c r="AT76" s="41">
        <f>AT77+AT80+AT81+AT82</f>
        <v>200</v>
      </c>
      <c r="AU76" s="51"/>
      <c r="AV76" s="51"/>
      <c r="AW76" s="59"/>
      <c r="DL76" s="61"/>
      <c r="DM76" s="61"/>
      <c r="DN76" s="61"/>
      <c r="DO76" s="61"/>
      <c r="DP76" s="61"/>
      <c r="DQ76" s="61"/>
      <c r="DR76" s="61"/>
      <c r="DS76" s="61"/>
      <c r="DT76" s="61"/>
      <c r="DU76" s="61"/>
      <c r="DV76" s="61"/>
      <c r="DW76" s="61"/>
      <c r="DX76" s="61"/>
      <c r="DY76" s="61"/>
      <c r="DZ76" s="61"/>
      <c r="EA76" s="61"/>
      <c r="EB76" s="61"/>
      <c r="EC76" s="61"/>
      <c r="ED76" s="61"/>
      <c r="EE76" s="61"/>
      <c r="EF76" s="61"/>
      <c r="EG76" s="61"/>
      <c r="EH76" s="61"/>
      <c r="EI76" s="61"/>
      <c r="EJ76" s="61"/>
      <c r="EK76" s="61"/>
      <c r="EL76" s="61"/>
      <c r="EM76" s="61"/>
      <c r="EN76" s="61"/>
      <c r="EO76" s="61"/>
      <c r="EP76" s="61"/>
      <c r="EQ76" s="61"/>
      <c r="ER76" s="61"/>
      <c r="ES76" s="61"/>
      <c r="ET76" s="61"/>
      <c r="EU76" s="61"/>
      <c r="EV76" s="61"/>
      <c r="EW76" s="61"/>
      <c r="EX76" s="61"/>
      <c r="EY76" s="61"/>
      <c r="EZ76" s="61"/>
      <c r="FA76" s="61"/>
      <c r="FB76" s="61"/>
      <c r="FC76" s="61"/>
      <c r="FD76" s="61"/>
      <c r="FE76" s="61"/>
      <c r="FF76" s="61"/>
      <c r="FG76" s="61"/>
      <c r="FH76" s="61"/>
      <c r="FI76" s="61"/>
      <c r="FJ76" s="61"/>
      <c r="FK76" s="61"/>
      <c r="FL76" s="61"/>
      <c r="FM76" s="61"/>
      <c r="FN76" s="61"/>
      <c r="FO76" s="61"/>
      <c r="FP76" s="61"/>
      <c r="FQ76" s="61"/>
      <c r="FR76" s="61"/>
      <c r="FS76" s="61"/>
      <c r="FT76" s="61"/>
      <c r="FU76" s="61"/>
      <c r="FV76" s="61"/>
      <c r="FW76" s="61"/>
      <c r="FX76" s="61"/>
      <c r="FY76" s="61"/>
      <c r="FZ76" s="61"/>
      <c r="GA76" s="61"/>
      <c r="GB76" s="61"/>
      <c r="GC76" s="61"/>
      <c r="GD76" s="61"/>
      <c r="GE76" s="61"/>
      <c r="GF76" s="61"/>
      <c r="GG76" s="61"/>
      <c r="GH76" s="61"/>
      <c r="GI76" s="61"/>
      <c r="GJ76" s="61"/>
      <c r="GK76" s="61"/>
      <c r="GL76" s="61"/>
      <c r="GM76" s="61"/>
      <c r="GN76" s="61"/>
      <c r="GO76" s="61"/>
      <c r="GP76" s="61"/>
      <c r="GQ76" s="61"/>
      <c r="GR76" s="61"/>
      <c r="GS76" s="61"/>
      <c r="GT76" s="61"/>
      <c r="GU76" s="61"/>
      <c r="GV76" s="61"/>
    </row>
    <row r="77" spans="1:204" s="4" customFormat="1" ht="24" hidden="1" customHeight="1">
      <c r="A77" s="250" t="s">
        <v>282</v>
      </c>
      <c r="B77" s="21" t="s">
        <v>283</v>
      </c>
      <c r="C77" s="22"/>
      <c r="D77" s="23"/>
      <c r="E77" s="23"/>
      <c r="F77" s="24"/>
      <c r="G77" s="24"/>
      <c r="H77" s="24"/>
      <c r="I77" s="24"/>
      <c r="J77" s="24"/>
      <c r="K77" s="24"/>
      <c r="L77" s="24"/>
      <c r="M77" s="24"/>
      <c r="N77" s="22"/>
      <c r="O77" s="22"/>
      <c r="P77" s="24"/>
      <c r="Q77" s="42">
        <f t="shared" si="13"/>
        <v>3042</v>
      </c>
      <c r="R77" s="43"/>
      <c r="S77" s="43"/>
      <c r="T77" s="43"/>
      <c r="U77" s="48"/>
      <c r="V77" s="48"/>
      <c r="W77" s="48"/>
      <c r="X77" s="48"/>
      <c r="Y77" s="48"/>
      <c r="Z77" s="48"/>
      <c r="AA77" s="48"/>
      <c r="AB77" s="48"/>
      <c r="AC77" s="48">
        <f t="shared" si="12"/>
        <v>3042</v>
      </c>
      <c r="AD77" s="44">
        <f>SUM(AD78:AD79)</f>
        <v>1474.8000000000002</v>
      </c>
      <c r="AE77" s="44"/>
      <c r="AF77" s="44"/>
      <c r="AG77" s="44">
        <f t="shared" ref="AG77:AL77" si="14">SUM(AG78:AG79)</f>
        <v>271.20000000000005</v>
      </c>
      <c r="AH77" s="52"/>
      <c r="AI77" s="53"/>
      <c r="AJ77" s="44">
        <f t="shared" si="14"/>
        <v>1037</v>
      </c>
      <c r="AK77" s="52">
        <v>259</v>
      </c>
      <c r="AL77" s="44">
        <f t="shared" si="14"/>
        <v>0</v>
      </c>
      <c r="AM77" s="53"/>
      <c r="AN77" s="54"/>
      <c r="AO77" s="54"/>
      <c r="AP77" s="54"/>
      <c r="AQ77" s="53"/>
      <c r="AR77" s="52"/>
      <c r="AS77" s="54"/>
      <c r="AT77" s="54"/>
      <c r="AU77" s="53"/>
      <c r="AV77" s="53"/>
      <c r="AW77" s="60"/>
    </row>
    <row r="78" spans="1:204" s="4" customFormat="1" ht="24" hidden="1" customHeight="1">
      <c r="A78" s="250"/>
      <c r="B78" s="31" t="s">
        <v>347</v>
      </c>
      <c r="C78" s="22"/>
      <c r="D78" s="23"/>
      <c r="E78" s="23"/>
      <c r="F78" s="24"/>
      <c r="G78" s="24"/>
      <c r="H78" s="24"/>
      <c r="I78" s="24"/>
      <c r="J78" s="24"/>
      <c r="K78" s="24"/>
      <c r="L78" s="24"/>
      <c r="M78" s="24"/>
      <c r="N78" s="22"/>
      <c r="O78" s="22"/>
      <c r="P78" s="24"/>
      <c r="Q78" s="42">
        <f t="shared" si="13"/>
        <v>1072.8000000000002</v>
      </c>
      <c r="R78" s="43">
        <f>SUM(S78,T78,U78,V78,W78,X78,Y78,Z78,AA78)</f>
        <v>0</v>
      </c>
      <c r="S78" s="44"/>
      <c r="T78" s="44"/>
      <c r="U78" s="45"/>
      <c r="V78" s="45"/>
      <c r="W78" s="45"/>
      <c r="X78" s="45"/>
      <c r="Y78" s="45"/>
      <c r="Z78" s="45"/>
      <c r="AA78" s="45"/>
      <c r="AB78" s="45"/>
      <c r="AC78" s="48">
        <f t="shared" si="12"/>
        <v>1072.8000000000002</v>
      </c>
      <c r="AD78" s="44">
        <v>704.40000000000009</v>
      </c>
      <c r="AE78" s="44"/>
      <c r="AF78" s="44"/>
      <c r="AG78" s="44">
        <v>74.400000000000006</v>
      </c>
      <c r="AH78" s="52"/>
      <c r="AI78" s="53"/>
      <c r="AJ78" s="52">
        <v>294</v>
      </c>
      <c r="AK78" s="54"/>
      <c r="AL78" s="52"/>
      <c r="AM78" s="53"/>
      <c r="AN78" s="54"/>
      <c r="AO78" s="54"/>
      <c r="AP78" s="54"/>
      <c r="AQ78" s="53"/>
      <c r="AR78" s="52"/>
      <c r="AS78" s="54"/>
      <c r="AT78" s="54"/>
      <c r="AU78" s="53"/>
      <c r="AV78" s="53"/>
      <c r="AW78" s="60"/>
    </row>
    <row r="79" spans="1:204" s="4" customFormat="1" ht="24" hidden="1" customHeight="1">
      <c r="A79" s="250"/>
      <c r="B79" s="31" t="s">
        <v>348</v>
      </c>
      <c r="C79" s="22"/>
      <c r="D79" s="23"/>
      <c r="E79" s="23"/>
      <c r="F79" s="24"/>
      <c r="G79" s="24"/>
      <c r="H79" s="24"/>
      <c r="I79" s="24"/>
      <c r="J79" s="24"/>
      <c r="K79" s="24"/>
      <c r="L79" s="24"/>
      <c r="M79" s="24"/>
      <c r="N79" s="22"/>
      <c r="O79" s="22"/>
      <c r="P79" s="24"/>
      <c r="Q79" s="42">
        <f t="shared" si="13"/>
        <v>1710.2</v>
      </c>
      <c r="R79" s="43">
        <f>SUM(S79,T79,U79,V79,W79,X79,Y79,Z79,AA79)</f>
        <v>0</v>
      </c>
      <c r="S79" s="44"/>
      <c r="T79" s="44"/>
      <c r="U79" s="45"/>
      <c r="V79" s="45"/>
      <c r="W79" s="45"/>
      <c r="X79" s="45"/>
      <c r="Y79" s="45"/>
      <c r="Z79" s="45"/>
      <c r="AA79" s="45"/>
      <c r="AB79" s="45"/>
      <c r="AC79" s="48">
        <f t="shared" si="12"/>
        <v>1710.2</v>
      </c>
      <c r="AD79" s="44">
        <v>770.4</v>
      </c>
      <c r="AE79" s="44"/>
      <c r="AF79" s="44"/>
      <c r="AG79" s="44">
        <v>196.8</v>
      </c>
      <c r="AH79" s="52"/>
      <c r="AI79" s="53"/>
      <c r="AJ79" s="52">
        <v>743</v>
      </c>
      <c r="AK79" s="54"/>
      <c r="AL79" s="52"/>
      <c r="AM79" s="53"/>
      <c r="AN79" s="54"/>
      <c r="AO79" s="54"/>
      <c r="AP79" s="54"/>
      <c r="AQ79" s="53"/>
      <c r="AR79" s="52"/>
      <c r="AS79" s="54"/>
      <c r="AT79" s="54"/>
      <c r="AU79" s="53"/>
      <c r="AV79" s="53"/>
      <c r="AW79" s="60"/>
    </row>
    <row r="80" spans="1:204" s="4" customFormat="1" ht="24" hidden="1" customHeight="1">
      <c r="A80" s="250" t="s">
        <v>298</v>
      </c>
      <c r="B80" s="26" t="s">
        <v>349</v>
      </c>
      <c r="C80" s="22"/>
      <c r="D80" s="23"/>
      <c r="E80" s="23"/>
      <c r="F80" s="24"/>
      <c r="G80" s="24"/>
      <c r="H80" s="24"/>
      <c r="I80" s="24"/>
      <c r="J80" s="24"/>
      <c r="K80" s="24"/>
      <c r="L80" s="24"/>
      <c r="M80" s="24"/>
      <c r="N80" s="22"/>
      <c r="O80" s="22"/>
      <c r="P80" s="24"/>
      <c r="Q80" s="42">
        <f t="shared" si="13"/>
        <v>1513.2</v>
      </c>
      <c r="R80" s="43">
        <f>SUM(S80,T80,U80,V80,W80,X80,Y80,Z80,AA80)</f>
        <v>0</v>
      </c>
      <c r="S80" s="44"/>
      <c r="T80" s="44"/>
      <c r="U80" s="45"/>
      <c r="V80" s="45"/>
      <c r="W80" s="45"/>
      <c r="X80" s="45"/>
      <c r="Y80" s="45"/>
      <c r="Z80" s="45"/>
      <c r="AA80" s="45"/>
      <c r="AB80" s="45"/>
      <c r="AC80" s="48">
        <f t="shared" si="12"/>
        <v>1513.2</v>
      </c>
      <c r="AD80" s="44">
        <v>782.40000000000009</v>
      </c>
      <c r="AE80" s="44">
        <v>576</v>
      </c>
      <c r="AF80" s="44"/>
      <c r="AG80" s="44">
        <v>154.79999999999998</v>
      </c>
      <c r="AH80" s="52"/>
      <c r="AI80" s="53"/>
      <c r="AJ80" s="52"/>
      <c r="AK80" s="54"/>
      <c r="AL80" s="52"/>
      <c r="AM80" s="53"/>
      <c r="AN80" s="54"/>
      <c r="AO80" s="54"/>
      <c r="AP80" s="54"/>
      <c r="AQ80" s="53"/>
      <c r="AR80" s="52"/>
      <c r="AS80" s="54"/>
      <c r="AT80" s="54"/>
      <c r="AU80" s="53"/>
      <c r="AV80" s="53"/>
      <c r="AW80" s="60"/>
    </row>
    <row r="81" spans="1:204" s="4" customFormat="1" ht="24" hidden="1" customHeight="1">
      <c r="A81" s="250"/>
      <c r="B81" s="26" t="s">
        <v>350</v>
      </c>
      <c r="C81" s="22"/>
      <c r="D81" s="23"/>
      <c r="E81" s="23"/>
      <c r="F81" s="24"/>
      <c r="G81" s="24"/>
      <c r="H81" s="24"/>
      <c r="I81" s="24"/>
      <c r="J81" s="24"/>
      <c r="K81" s="24"/>
      <c r="L81" s="24"/>
      <c r="M81" s="24"/>
      <c r="N81" s="22"/>
      <c r="O81" s="22"/>
      <c r="P81" s="24"/>
      <c r="Q81" s="42">
        <f t="shared" si="13"/>
        <v>1498.3999999999999</v>
      </c>
      <c r="R81" s="43">
        <f>SUM(S81,T81,U81,V81,W81,X81,Y81,Z81,AA81)</f>
        <v>0</v>
      </c>
      <c r="S81" s="44"/>
      <c r="T81" s="44"/>
      <c r="U81" s="45"/>
      <c r="V81" s="45"/>
      <c r="W81" s="45"/>
      <c r="X81" s="45"/>
      <c r="Y81" s="45"/>
      <c r="Z81" s="45"/>
      <c r="AA81" s="45"/>
      <c r="AB81" s="45"/>
      <c r="AC81" s="48">
        <f t="shared" si="12"/>
        <v>1498.3999999999999</v>
      </c>
      <c r="AD81" s="44">
        <v>1232.3999999999999</v>
      </c>
      <c r="AE81" s="44"/>
      <c r="AF81" s="44">
        <v>67</v>
      </c>
      <c r="AG81" s="44"/>
      <c r="AH81" s="52"/>
      <c r="AI81" s="53"/>
      <c r="AJ81" s="52"/>
      <c r="AK81" s="54"/>
      <c r="AL81" s="52">
        <v>99</v>
      </c>
      <c r="AM81" s="53"/>
      <c r="AN81" s="54"/>
      <c r="AO81" s="54"/>
      <c r="AP81" s="54"/>
      <c r="AQ81" s="53"/>
      <c r="AR81" s="52"/>
      <c r="AS81" s="54"/>
      <c r="AT81" s="54">
        <v>100</v>
      </c>
      <c r="AU81" s="53"/>
      <c r="AV81" s="53"/>
      <c r="AW81" s="60"/>
    </row>
    <row r="82" spans="1:204" s="4" customFormat="1" ht="24" hidden="1" customHeight="1">
      <c r="A82" s="250"/>
      <c r="B82" s="26" t="s">
        <v>351</v>
      </c>
      <c r="C82" s="22"/>
      <c r="D82" s="23"/>
      <c r="E82" s="23"/>
      <c r="F82" s="24"/>
      <c r="G82" s="24"/>
      <c r="H82" s="24"/>
      <c r="I82" s="24"/>
      <c r="J82" s="24"/>
      <c r="K82" s="24"/>
      <c r="L82" s="24"/>
      <c r="M82" s="24"/>
      <c r="N82" s="22"/>
      <c r="O82" s="22"/>
      <c r="P82" s="24"/>
      <c r="Q82" s="42">
        <f t="shared" si="13"/>
        <v>2757.2</v>
      </c>
      <c r="R82" s="43">
        <f>SUM(S82,T82,U82,V82,W82,X82,Y82,Z82,AA82)</f>
        <v>0</v>
      </c>
      <c r="S82" s="44"/>
      <c r="T82" s="44"/>
      <c r="U82" s="45"/>
      <c r="V82" s="45"/>
      <c r="W82" s="45"/>
      <c r="X82" s="45"/>
      <c r="Y82" s="45"/>
      <c r="Z82" s="45"/>
      <c r="AA82" s="45"/>
      <c r="AB82" s="45"/>
      <c r="AC82" s="48">
        <f t="shared" si="12"/>
        <v>2757.2</v>
      </c>
      <c r="AD82" s="44">
        <v>1354.8</v>
      </c>
      <c r="AE82" s="44"/>
      <c r="AF82" s="44">
        <v>23</v>
      </c>
      <c r="AG82" s="44">
        <v>164.4</v>
      </c>
      <c r="AH82" s="52"/>
      <c r="AI82" s="53"/>
      <c r="AJ82" s="52">
        <v>1115</v>
      </c>
      <c r="AK82" s="54"/>
      <c r="AL82" s="52"/>
      <c r="AM82" s="53"/>
      <c r="AN82" s="54"/>
      <c r="AO82" s="54"/>
      <c r="AP82" s="54"/>
      <c r="AQ82" s="53"/>
      <c r="AR82" s="52"/>
      <c r="AS82" s="54"/>
      <c r="AT82" s="54">
        <v>100</v>
      </c>
      <c r="AU82" s="53"/>
      <c r="AV82" s="53"/>
      <c r="AW82" s="60"/>
    </row>
    <row r="83" spans="1:204" s="3" customFormat="1" ht="24" customHeight="1">
      <c r="A83" s="303" t="s">
        <v>109</v>
      </c>
      <c r="B83" s="248"/>
      <c r="C83" s="17"/>
      <c r="D83" s="18"/>
      <c r="E83" s="18"/>
      <c r="F83" s="19"/>
      <c r="G83" s="19"/>
      <c r="H83" s="19"/>
      <c r="I83" s="19"/>
      <c r="J83" s="19"/>
      <c r="K83" s="19"/>
      <c r="L83" s="19"/>
      <c r="M83" s="19"/>
      <c r="N83" s="17"/>
      <c r="O83" s="17"/>
      <c r="P83" s="34"/>
      <c r="Q83" s="39">
        <f t="shared" si="13"/>
        <v>3254.1</v>
      </c>
      <c r="R83" s="36"/>
      <c r="S83" s="40"/>
      <c r="T83" s="41"/>
      <c r="U83" s="41"/>
      <c r="V83" s="41"/>
      <c r="W83" s="41"/>
      <c r="X83" s="41"/>
      <c r="Y83" s="41"/>
      <c r="Z83" s="41"/>
      <c r="AA83" s="41"/>
      <c r="AB83" s="36">
        <f>AC83+AW83</f>
        <v>3254.1</v>
      </c>
      <c r="AC83" s="36">
        <f t="shared" si="12"/>
        <v>3254.1</v>
      </c>
      <c r="AD83" s="41">
        <f>AD84+AD87+AD88+AD89</f>
        <v>1344</v>
      </c>
      <c r="AE83" s="41"/>
      <c r="AF83" s="47"/>
      <c r="AG83" s="41">
        <f>AG84+AG87+AG88+AG89</f>
        <v>556.09999999999991</v>
      </c>
      <c r="AH83" s="41">
        <f>AH84+AH87+AH88+AH89</f>
        <v>1023</v>
      </c>
      <c r="AI83" s="51"/>
      <c r="AJ83" s="41">
        <f>AJ84+AJ87+AJ88+AJ89</f>
        <v>221</v>
      </c>
      <c r="AK83" s="51">
        <v>13</v>
      </c>
      <c r="AL83" s="41">
        <f>AL84+AL87+AL88+AL89</f>
        <v>97</v>
      </c>
      <c r="AM83" s="51"/>
      <c r="AN83" s="51"/>
      <c r="AO83" s="51"/>
      <c r="AP83" s="51"/>
      <c r="AQ83" s="51"/>
      <c r="AR83" s="55"/>
      <c r="AS83" s="51"/>
      <c r="AT83" s="56"/>
      <c r="AU83" s="51"/>
      <c r="AV83" s="51"/>
      <c r="AW83" s="59"/>
      <c r="DL83" s="61"/>
      <c r="DM83" s="61"/>
      <c r="DN83" s="61"/>
      <c r="DO83" s="61"/>
      <c r="DP83" s="61"/>
      <c r="DQ83" s="61"/>
      <c r="DR83" s="61"/>
      <c r="DS83" s="61"/>
      <c r="DT83" s="61"/>
      <c r="DU83" s="61"/>
      <c r="DV83" s="61"/>
      <c r="DW83" s="61"/>
      <c r="DX83" s="61"/>
      <c r="DY83" s="61"/>
      <c r="DZ83" s="61"/>
      <c r="EA83" s="61"/>
      <c r="EB83" s="61"/>
      <c r="EC83" s="61"/>
      <c r="ED83" s="61"/>
      <c r="EE83" s="61"/>
      <c r="EF83" s="61"/>
      <c r="EG83" s="61"/>
      <c r="EH83" s="61"/>
      <c r="EI83" s="61"/>
      <c r="EJ83" s="61"/>
      <c r="EK83" s="61"/>
      <c r="EL83" s="61"/>
      <c r="EM83" s="61"/>
      <c r="EN83" s="61"/>
      <c r="EO83" s="61"/>
      <c r="EP83" s="61"/>
      <c r="EQ83" s="61"/>
      <c r="ER83" s="61"/>
      <c r="ES83" s="61"/>
      <c r="ET83" s="61"/>
      <c r="EU83" s="61"/>
      <c r="EV83" s="61"/>
      <c r="EW83" s="61"/>
      <c r="EX83" s="61"/>
      <c r="EY83" s="61"/>
      <c r="EZ83" s="61"/>
      <c r="FA83" s="61"/>
      <c r="FB83" s="61"/>
      <c r="FC83" s="61"/>
      <c r="FD83" s="61"/>
      <c r="FE83" s="61"/>
      <c r="FF83" s="61"/>
      <c r="FG83" s="61"/>
      <c r="FH83" s="61"/>
      <c r="FI83" s="61"/>
      <c r="FJ83" s="61"/>
      <c r="FK83" s="61"/>
      <c r="FL83" s="61"/>
      <c r="FM83" s="61"/>
      <c r="FN83" s="61"/>
      <c r="FO83" s="61"/>
      <c r="FP83" s="61"/>
      <c r="FQ83" s="61"/>
      <c r="FR83" s="61"/>
      <c r="FS83" s="61"/>
      <c r="FT83" s="61"/>
      <c r="FU83" s="61"/>
      <c r="FV83" s="61"/>
      <c r="FW83" s="61"/>
      <c r="FX83" s="61"/>
      <c r="FY83" s="61"/>
      <c r="FZ83" s="61"/>
      <c r="GA83" s="61"/>
      <c r="GB83" s="61"/>
      <c r="GC83" s="61"/>
      <c r="GD83" s="61"/>
      <c r="GE83" s="61"/>
      <c r="GF83" s="61"/>
      <c r="GG83" s="61"/>
      <c r="GH83" s="61"/>
      <c r="GI83" s="61"/>
      <c r="GJ83" s="61"/>
      <c r="GK83" s="61"/>
      <c r="GL83" s="61"/>
      <c r="GM83" s="61"/>
      <c r="GN83" s="61"/>
      <c r="GO83" s="61"/>
      <c r="GP83" s="61"/>
      <c r="GQ83" s="61"/>
      <c r="GR83" s="61"/>
      <c r="GS83" s="61"/>
      <c r="GT83" s="61"/>
      <c r="GU83" s="61"/>
      <c r="GV83" s="61"/>
    </row>
    <row r="84" spans="1:204" s="4" customFormat="1" ht="24" hidden="1" customHeight="1">
      <c r="A84" s="250" t="s">
        <v>282</v>
      </c>
      <c r="B84" s="21" t="s">
        <v>283</v>
      </c>
      <c r="C84" s="22"/>
      <c r="D84" s="23"/>
      <c r="E84" s="23"/>
      <c r="F84" s="24"/>
      <c r="G84" s="24"/>
      <c r="H84" s="24"/>
      <c r="I84" s="24"/>
      <c r="J84" s="24"/>
      <c r="K84" s="24"/>
      <c r="L84" s="24"/>
      <c r="M84" s="24"/>
      <c r="N84" s="22"/>
      <c r="O84" s="22"/>
      <c r="P84" s="24"/>
      <c r="Q84" s="42">
        <f t="shared" si="13"/>
        <v>1542.9</v>
      </c>
      <c r="R84" s="43">
        <f t="shared" ref="R84:R90" si="15">SUM(S84,T84,U84,V84,W84,X84,Y84,Z84,AA84)</f>
        <v>0</v>
      </c>
      <c r="S84" s="44"/>
      <c r="T84" s="44"/>
      <c r="U84" s="45"/>
      <c r="V84" s="45"/>
      <c r="W84" s="45"/>
      <c r="X84" s="45"/>
      <c r="Y84" s="45"/>
      <c r="Z84" s="45"/>
      <c r="AA84" s="45"/>
      <c r="AB84" s="45"/>
      <c r="AC84" s="48">
        <f t="shared" si="12"/>
        <v>1542.9</v>
      </c>
      <c r="AD84" s="44">
        <f>SUM(AD85:AD86)</f>
        <v>1112.4000000000001</v>
      </c>
      <c r="AE84" s="44"/>
      <c r="AF84" s="44"/>
      <c r="AG84" s="44">
        <f>SUM(AG85:AG86)</f>
        <v>417.49999999999994</v>
      </c>
      <c r="AH84" s="52"/>
      <c r="AI84" s="53"/>
      <c r="AJ84" s="52"/>
      <c r="AK84" s="52">
        <v>13</v>
      </c>
      <c r="AL84" s="52"/>
      <c r="AM84" s="53"/>
      <c r="AN84" s="54"/>
      <c r="AO84" s="54"/>
      <c r="AP84" s="54"/>
      <c r="AQ84" s="53"/>
      <c r="AR84" s="52"/>
      <c r="AS84" s="54"/>
      <c r="AT84" s="54"/>
      <c r="AU84" s="53"/>
      <c r="AV84" s="53"/>
      <c r="AW84" s="60"/>
    </row>
    <row r="85" spans="1:204" s="4" customFormat="1" ht="24" hidden="1" customHeight="1">
      <c r="A85" s="250"/>
      <c r="B85" s="31" t="s">
        <v>353</v>
      </c>
      <c r="C85" s="22"/>
      <c r="D85" s="23"/>
      <c r="E85" s="23"/>
      <c r="F85" s="24"/>
      <c r="G85" s="24"/>
      <c r="H85" s="24"/>
      <c r="I85" s="24"/>
      <c r="J85" s="24"/>
      <c r="K85" s="24"/>
      <c r="L85" s="24"/>
      <c r="M85" s="24"/>
      <c r="N85" s="22"/>
      <c r="O85" s="22"/>
      <c r="P85" s="24"/>
      <c r="Q85" s="42">
        <f t="shared" si="13"/>
        <v>198.5</v>
      </c>
      <c r="R85" s="43">
        <f t="shared" si="15"/>
        <v>0</v>
      </c>
      <c r="S85" s="44"/>
      <c r="T85" s="44"/>
      <c r="U85" s="45"/>
      <c r="V85" s="45"/>
      <c r="W85" s="45"/>
      <c r="X85" s="45"/>
      <c r="Y85" s="45"/>
      <c r="Z85" s="45"/>
      <c r="AA85" s="45"/>
      <c r="AB85" s="45"/>
      <c r="AC85" s="48">
        <f t="shared" si="12"/>
        <v>198.5</v>
      </c>
      <c r="AD85" s="44"/>
      <c r="AE85" s="44"/>
      <c r="AF85" s="44"/>
      <c r="AG85" s="44">
        <v>198.5</v>
      </c>
      <c r="AH85" s="52"/>
      <c r="AI85" s="53"/>
      <c r="AJ85" s="52"/>
      <c r="AK85" s="54"/>
      <c r="AL85" s="52"/>
      <c r="AM85" s="53"/>
      <c r="AN85" s="54"/>
      <c r="AO85" s="54"/>
      <c r="AP85" s="54"/>
      <c r="AQ85" s="53"/>
      <c r="AR85" s="52"/>
      <c r="AS85" s="54"/>
      <c r="AT85" s="54"/>
      <c r="AU85" s="53"/>
      <c r="AV85" s="53"/>
      <c r="AW85" s="60"/>
    </row>
    <row r="86" spans="1:204" s="4" customFormat="1" ht="24" hidden="1" customHeight="1">
      <c r="A86" s="250"/>
      <c r="B86" s="31" t="s">
        <v>354</v>
      </c>
      <c r="C86" s="22"/>
      <c r="D86" s="23"/>
      <c r="E86" s="23"/>
      <c r="F86" s="24"/>
      <c r="G86" s="24"/>
      <c r="H86" s="24"/>
      <c r="I86" s="24"/>
      <c r="J86" s="24"/>
      <c r="K86" s="24"/>
      <c r="L86" s="24"/>
      <c r="M86" s="24"/>
      <c r="N86" s="22"/>
      <c r="O86" s="22"/>
      <c r="P86" s="24"/>
      <c r="Q86" s="42">
        <f t="shared" si="13"/>
        <v>1331.4</v>
      </c>
      <c r="R86" s="43">
        <f t="shared" si="15"/>
        <v>0</v>
      </c>
      <c r="S86" s="44"/>
      <c r="T86" s="44"/>
      <c r="U86" s="45"/>
      <c r="V86" s="45"/>
      <c r="W86" s="45"/>
      <c r="X86" s="45"/>
      <c r="Y86" s="45"/>
      <c r="Z86" s="45"/>
      <c r="AA86" s="45"/>
      <c r="AB86" s="45"/>
      <c r="AC86" s="48">
        <f t="shared" si="12"/>
        <v>1331.4</v>
      </c>
      <c r="AD86" s="44">
        <v>1112.4000000000001</v>
      </c>
      <c r="AE86" s="44"/>
      <c r="AF86" s="44"/>
      <c r="AG86" s="44">
        <v>218.99999999999994</v>
      </c>
      <c r="AH86" s="52"/>
      <c r="AI86" s="53"/>
      <c r="AJ86" s="52"/>
      <c r="AK86" s="54"/>
      <c r="AL86" s="52"/>
      <c r="AM86" s="53"/>
      <c r="AN86" s="54"/>
      <c r="AO86" s="54"/>
      <c r="AP86" s="54"/>
      <c r="AQ86" s="53"/>
      <c r="AR86" s="52"/>
      <c r="AS86" s="54"/>
      <c r="AT86" s="54"/>
      <c r="AU86" s="53"/>
      <c r="AV86" s="53"/>
      <c r="AW86" s="60"/>
    </row>
    <row r="87" spans="1:204" s="4" customFormat="1" ht="24" hidden="1" customHeight="1">
      <c r="A87" s="250" t="s">
        <v>298</v>
      </c>
      <c r="B87" s="26" t="s">
        <v>355</v>
      </c>
      <c r="C87" s="22"/>
      <c r="D87" s="23"/>
      <c r="E87" s="23"/>
      <c r="F87" s="24"/>
      <c r="G87" s="24"/>
      <c r="H87" s="24"/>
      <c r="I87" s="24"/>
      <c r="J87" s="24"/>
      <c r="K87" s="24"/>
      <c r="L87" s="24"/>
      <c r="M87" s="24"/>
      <c r="N87" s="22"/>
      <c r="O87" s="22"/>
      <c r="P87" s="24"/>
      <c r="Q87" s="42">
        <f t="shared" si="13"/>
        <v>264.60000000000002</v>
      </c>
      <c r="R87" s="43">
        <f t="shared" si="15"/>
        <v>0</v>
      </c>
      <c r="S87" s="44"/>
      <c r="T87" s="44"/>
      <c r="U87" s="45"/>
      <c r="V87" s="45"/>
      <c r="W87" s="45"/>
      <c r="X87" s="45"/>
      <c r="Y87" s="45"/>
      <c r="Z87" s="45"/>
      <c r="AA87" s="45"/>
      <c r="AB87" s="45"/>
      <c r="AC87" s="48">
        <f t="shared" si="12"/>
        <v>264.60000000000002</v>
      </c>
      <c r="AD87" s="44">
        <v>231.6</v>
      </c>
      <c r="AE87" s="44"/>
      <c r="AF87" s="44"/>
      <c r="AG87" s="44">
        <v>6</v>
      </c>
      <c r="AH87" s="52"/>
      <c r="AI87" s="53"/>
      <c r="AJ87" s="52">
        <v>27</v>
      </c>
      <c r="AK87" s="54"/>
      <c r="AL87" s="52"/>
      <c r="AM87" s="53"/>
      <c r="AN87" s="54"/>
      <c r="AO87" s="54"/>
      <c r="AP87" s="54"/>
      <c r="AQ87" s="53"/>
      <c r="AR87" s="52"/>
      <c r="AS87" s="54"/>
      <c r="AT87" s="54"/>
      <c r="AU87" s="53"/>
      <c r="AV87" s="53"/>
      <c r="AW87" s="60"/>
    </row>
    <row r="88" spans="1:204" s="4" customFormat="1" ht="24" hidden="1" customHeight="1">
      <c r="A88" s="250"/>
      <c r="B88" s="26" t="s">
        <v>356</v>
      </c>
      <c r="C88" s="22"/>
      <c r="D88" s="23"/>
      <c r="E88" s="23"/>
      <c r="F88" s="24"/>
      <c r="G88" s="24"/>
      <c r="H88" s="24"/>
      <c r="I88" s="24"/>
      <c r="J88" s="24"/>
      <c r="K88" s="24"/>
      <c r="L88" s="24"/>
      <c r="M88" s="24"/>
      <c r="N88" s="22"/>
      <c r="O88" s="22"/>
      <c r="P88" s="24"/>
      <c r="Q88" s="42">
        <f t="shared" si="13"/>
        <v>714</v>
      </c>
      <c r="R88" s="43">
        <f t="shared" si="15"/>
        <v>0</v>
      </c>
      <c r="S88" s="44"/>
      <c r="T88" s="44"/>
      <c r="U88" s="45"/>
      <c r="V88" s="45"/>
      <c r="W88" s="45"/>
      <c r="X88" s="45"/>
      <c r="Y88" s="45"/>
      <c r="Z88" s="45"/>
      <c r="AA88" s="45"/>
      <c r="AB88" s="45"/>
      <c r="AC88" s="48">
        <f t="shared" si="12"/>
        <v>714</v>
      </c>
      <c r="AD88" s="44"/>
      <c r="AE88" s="44"/>
      <c r="AF88" s="44"/>
      <c r="AG88" s="44">
        <v>66</v>
      </c>
      <c r="AH88" s="52">
        <v>648</v>
      </c>
      <c r="AI88" s="53"/>
      <c r="AJ88" s="52"/>
      <c r="AK88" s="54"/>
      <c r="AL88" s="52"/>
      <c r="AM88" s="53"/>
      <c r="AN88" s="54"/>
      <c r="AO88" s="54"/>
      <c r="AP88" s="54"/>
      <c r="AQ88" s="53"/>
      <c r="AR88" s="52"/>
      <c r="AS88" s="54"/>
      <c r="AT88" s="54"/>
      <c r="AU88" s="53"/>
      <c r="AV88" s="53"/>
      <c r="AW88" s="60"/>
    </row>
    <row r="89" spans="1:204" s="4" customFormat="1" ht="24" hidden="1" customHeight="1">
      <c r="A89" s="250"/>
      <c r="B89" s="26" t="s">
        <v>357</v>
      </c>
      <c r="C89" s="22"/>
      <c r="D89" s="23"/>
      <c r="E89" s="23"/>
      <c r="F89" s="24"/>
      <c r="G89" s="24"/>
      <c r="H89" s="24"/>
      <c r="I89" s="24"/>
      <c r="J89" s="24"/>
      <c r="K89" s="24"/>
      <c r="L89" s="24"/>
      <c r="M89" s="24"/>
      <c r="N89" s="22"/>
      <c r="O89" s="22"/>
      <c r="P89" s="24"/>
      <c r="Q89" s="42">
        <f t="shared" si="13"/>
        <v>732.6</v>
      </c>
      <c r="R89" s="43">
        <f t="shared" si="15"/>
        <v>0</v>
      </c>
      <c r="S89" s="44"/>
      <c r="T89" s="44"/>
      <c r="U89" s="45"/>
      <c r="V89" s="45"/>
      <c r="W89" s="45"/>
      <c r="X89" s="45"/>
      <c r="Y89" s="45"/>
      <c r="Z89" s="45"/>
      <c r="AA89" s="45"/>
      <c r="AB89" s="45"/>
      <c r="AC89" s="48">
        <f t="shared" si="12"/>
        <v>732.6</v>
      </c>
      <c r="AD89" s="44"/>
      <c r="AE89" s="44"/>
      <c r="AF89" s="44"/>
      <c r="AG89" s="44">
        <v>66.599999999999994</v>
      </c>
      <c r="AH89" s="52">
        <v>375</v>
      </c>
      <c r="AI89" s="53"/>
      <c r="AJ89" s="52">
        <v>194</v>
      </c>
      <c r="AK89" s="54"/>
      <c r="AL89" s="52">
        <v>97</v>
      </c>
      <c r="AM89" s="53"/>
      <c r="AN89" s="54"/>
      <c r="AO89" s="54"/>
      <c r="AP89" s="54"/>
      <c r="AQ89" s="53"/>
      <c r="AR89" s="52"/>
      <c r="AS89" s="54"/>
      <c r="AT89" s="54"/>
      <c r="AU89" s="53"/>
      <c r="AV89" s="53"/>
      <c r="AW89" s="60"/>
    </row>
    <row r="90" spans="1:204" s="3" customFormat="1" ht="24" customHeight="1">
      <c r="A90" s="303" t="s">
        <v>110</v>
      </c>
      <c r="B90" s="248"/>
      <c r="C90" s="17"/>
      <c r="D90" s="18"/>
      <c r="E90" s="18"/>
      <c r="F90" s="19"/>
      <c r="G90" s="19"/>
      <c r="H90" s="19"/>
      <c r="I90" s="19"/>
      <c r="J90" s="19"/>
      <c r="K90" s="19"/>
      <c r="L90" s="19"/>
      <c r="M90" s="19"/>
      <c r="N90" s="17"/>
      <c r="O90" s="17"/>
      <c r="P90" s="34"/>
      <c r="Q90" s="39">
        <f t="shared" si="13"/>
        <v>20635.099999999999</v>
      </c>
      <c r="R90" s="36">
        <f t="shared" si="15"/>
        <v>11900</v>
      </c>
      <c r="S90" s="40"/>
      <c r="T90" s="41"/>
      <c r="U90" s="41">
        <v>11900</v>
      </c>
      <c r="V90" s="41"/>
      <c r="W90" s="41"/>
      <c r="X90" s="41"/>
      <c r="Y90" s="41"/>
      <c r="Z90" s="41"/>
      <c r="AA90" s="41"/>
      <c r="AB90" s="36">
        <f>AC90+AW90</f>
        <v>8735.1</v>
      </c>
      <c r="AC90" s="36">
        <f t="shared" si="12"/>
        <v>8735.1</v>
      </c>
      <c r="AD90" s="41">
        <f>AD91+AD96+AD97+AD98+AD99+AD100+AD101+AD102</f>
        <v>1770.1999999999998</v>
      </c>
      <c r="AE90" s="41">
        <f>AE91+AE96+AE97+AE98+AE99+AE100+AE101+AE102</f>
        <v>774</v>
      </c>
      <c r="AF90" s="47"/>
      <c r="AG90" s="41">
        <f>AG91+AG96+AG97+AG98+AG99+AG100+AG101+AG102</f>
        <v>1955.9</v>
      </c>
      <c r="AH90" s="41">
        <f>AH91+AH96+AH97+AH98+AH99+AH100+AH101+AH102</f>
        <v>2272</v>
      </c>
      <c r="AI90" s="51"/>
      <c r="AJ90" s="41">
        <f>AJ91+AJ96+AJ97+AJ98+AJ99+AJ100+AJ101+AJ102</f>
        <v>336</v>
      </c>
      <c r="AK90" s="51">
        <v>202</v>
      </c>
      <c r="AL90" s="41">
        <f>AL91+AL96+AL97+AL98+AL99+AL100+AL101+AL102</f>
        <v>730</v>
      </c>
      <c r="AM90" s="51">
        <v>295</v>
      </c>
      <c r="AN90" s="51"/>
      <c r="AO90" s="51"/>
      <c r="AP90" s="51"/>
      <c r="AQ90" s="51"/>
      <c r="AR90" s="41">
        <f>AR91+AR96+AR97+AR98+AR99+AR100+AR101+AR102</f>
        <v>150</v>
      </c>
      <c r="AS90" s="51"/>
      <c r="AT90" s="41">
        <f>AT91+AT96+AT97+AT98+AT99+AT100+AT101+AT102</f>
        <v>250</v>
      </c>
      <c r="AU90" s="51"/>
      <c r="AV90" s="51"/>
      <c r="AW90" s="59"/>
      <c r="DL90" s="61"/>
      <c r="DM90" s="61"/>
      <c r="DN90" s="61"/>
      <c r="DO90" s="61"/>
      <c r="DP90" s="61"/>
      <c r="DQ90" s="61"/>
      <c r="DR90" s="61"/>
      <c r="DS90" s="61"/>
      <c r="DT90" s="61"/>
      <c r="DU90" s="61"/>
      <c r="DV90" s="61"/>
      <c r="DW90" s="61"/>
      <c r="DX90" s="61"/>
      <c r="DY90" s="61"/>
      <c r="DZ90" s="61"/>
      <c r="EA90" s="61"/>
      <c r="EB90" s="61"/>
      <c r="EC90" s="61"/>
      <c r="ED90" s="61"/>
      <c r="EE90" s="61"/>
      <c r="EF90" s="61"/>
      <c r="EG90" s="61"/>
      <c r="EH90" s="61"/>
      <c r="EI90" s="61"/>
      <c r="EJ90" s="61"/>
      <c r="EK90" s="61"/>
      <c r="EL90" s="61"/>
      <c r="EM90" s="61"/>
      <c r="EN90" s="61"/>
      <c r="EO90" s="61"/>
      <c r="EP90" s="61"/>
      <c r="EQ90" s="61"/>
      <c r="ER90" s="61"/>
      <c r="ES90" s="61"/>
      <c r="ET90" s="61"/>
      <c r="EU90" s="61"/>
      <c r="EV90" s="61"/>
      <c r="EW90" s="61"/>
      <c r="EX90" s="61"/>
      <c r="EY90" s="61"/>
      <c r="EZ90" s="61"/>
      <c r="FA90" s="61"/>
      <c r="FB90" s="61"/>
      <c r="FC90" s="61"/>
      <c r="FD90" s="61"/>
      <c r="FE90" s="61"/>
      <c r="FF90" s="61"/>
      <c r="FG90" s="61"/>
      <c r="FH90" s="61"/>
      <c r="FI90" s="61"/>
      <c r="FJ90" s="61"/>
      <c r="FK90" s="61"/>
      <c r="FL90" s="61"/>
      <c r="FM90" s="61"/>
      <c r="FN90" s="61"/>
      <c r="FO90" s="61"/>
      <c r="FP90" s="61"/>
      <c r="FQ90" s="61"/>
      <c r="FR90" s="61"/>
      <c r="FS90" s="61"/>
      <c r="FT90" s="61"/>
      <c r="FU90" s="61"/>
      <c r="FV90" s="61"/>
      <c r="FW90" s="61"/>
      <c r="FX90" s="61"/>
      <c r="FY90" s="61"/>
      <c r="FZ90" s="61"/>
      <c r="GA90" s="61"/>
      <c r="GB90" s="61"/>
      <c r="GC90" s="61"/>
      <c r="GD90" s="61"/>
      <c r="GE90" s="61"/>
      <c r="GF90" s="61"/>
      <c r="GG90" s="61"/>
      <c r="GH90" s="61"/>
      <c r="GI90" s="61"/>
      <c r="GJ90" s="61"/>
      <c r="GK90" s="61"/>
      <c r="GL90" s="61"/>
      <c r="GM90" s="61"/>
      <c r="GN90" s="61"/>
      <c r="GO90" s="61"/>
      <c r="GP90" s="61"/>
      <c r="GQ90" s="61"/>
      <c r="GR90" s="61"/>
      <c r="GS90" s="61"/>
      <c r="GT90" s="61"/>
      <c r="GU90" s="61"/>
      <c r="GV90" s="61"/>
    </row>
    <row r="91" spans="1:204" s="4" customFormat="1" ht="24" hidden="1" customHeight="1">
      <c r="A91" s="250" t="s">
        <v>282</v>
      </c>
      <c r="B91" s="21" t="s">
        <v>283</v>
      </c>
      <c r="C91" s="22"/>
      <c r="D91" s="23"/>
      <c r="E91" s="23"/>
      <c r="F91" s="24"/>
      <c r="G91" s="24"/>
      <c r="H91" s="24"/>
      <c r="I91" s="24"/>
      <c r="J91" s="24"/>
      <c r="K91" s="24"/>
      <c r="L91" s="24"/>
      <c r="M91" s="24"/>
      <c r="N91" s="22"/>
      <c r="O91" s="22"/>
      <c r="P91" s="24"/>
      <c r="Q91" s="42">
        <f t="shared" si="13"/>
        <v>862.4</v>
      </c>
      <c r="R91" s="43"/>
      <c r="S91" s="43"/>
      <c r="T91" s="43"/>
      <c r="U91" s="48"/>
      <c r="V91" s="48"/>
      <c r="W91" s="48"/>
      <c r="X91" s="48"/>
      <c r="Y91" s="48"/>
      <c r="Z91" s="48"/>
      <c r="AA91" s="48"/>
      <c r="AB91" s="48"/>
      <c r="AC91" s="48">
        <f t="shared" si="12"/>
        <v>862.4</v>
      </c>
      <c r="AD91" s="44">
        <f>SUM(AD92:AD95)</f>
        <v>58.800000000000004</v>
      </c>
      <c r="AE91" s="44">
        <f>SUM(AE92:AE95)</f>
        <v>0</v>
      </c>
      <c r="AF91" s="44">
        <f>SUM(AF92:AF95)</f>
        <v>0</v>
      </c>
      <c r="AG91" s="44">
        <f>SUM(AG92:AG95)</f>
        <v>306.59999999999997</v>
      </c>
      <c r="AH91" s="52"/>
      <c r="AI91" s="53"/>
      <c r="AJ91" s="44">
        <f>SUM(AJ92:AJ95)</f>
        <v>0</v>
      </c>
      <c r="AK91" s="52">
        <v>202</v>
      </c>
      <c r="AL91" s="52"/>
      <c r="AM91" s="52">
        <v>295</v>
      </c>
      <c r="AN91" s="54"/>
      <c r="AO91" s="54"/>
      <c r="AP91" s="54"/>
      <c r="AQ91" s="53"/>
      <c r="AR91" s="52"/>
      <c r="AS91" s="54"/>
      <c r="AT91" s="54"/>
      <c r="AU91" s="53"/>
      <c r="AV91" s="53"/>
      <c r="AW91" s="60"/>
    </row>
    <row r="92" spans="1:204" s="4" customFormat="1" ht="24" hidden="1" customHeight="1">
      <c r="A92" s="250"/>
      <c r="B92" s="31" t="s">
        <v>353</v>
      </c>
      <c r="C92" s="22"/>
      <c r="D92" s="23"/>
      <c r="E92" s="23"/>
      <c r="F92" s="24"/>
      <c r="G92" s="24"/>
      <c r="H92" s="24"/>
      <c r="I92" s="24"/>
      <c r="J92" s="24"/>
      <c r="K92" s="24"/>
      <c r="L92" s="24"/>
      <c r="M92" s="24"/>
      <c r="N92" s="22"/>
      <c r="O92" s="22"/>
      <c r="P92" s="24"/>
      <c r="Q92" s="42">
        <f t="shared" si="13"/>
        <v>48.000000000000014</v>
      </c>
      <c r="R92" s="43">
        <f t="shared" ref="R92:R102" si="16">SUM(S92,T92,U92,V92,W92,X92,Y92,Z92,AA92)</f>
        <v>0</v>
      </c>
      <c r="S92" s="44"/>
      <c r="T92" s="44"/>
      <c r="U92" s="45"/>
      <c r="V92" s="45"/>
      <c r="W92" s="45"/>
      <c r="X92" s="45"/>
      <c r="Y92" s="45"/>
      <c r="Z92" s="45"/>
      <c r="AA92" s="45"/>
      <c r="AB92" s="45"/>
      <c r="AC92" s="48">
        <f t="shared" si="12"/>
        <v>48.000000000000014</v>
      </c>
      <c r="AD92" s="44"/>
      <c r="AE92" s="44"/>
      <c r="AF92" s="44"/>
      <c r="AG92" s="44">
        <v>48.000000000000014</v>
      </c>
      <c r="AH92" s="52"/>
      <c r="AI92" s="53"/>
      <c r="AJ92" s="52"/>
      <c r="AK92" s="54"/>
      <c r="AL92" s="52"/>
      <c r="AM92" s="53"/>
      <c r="AN92" s="54"/>
      <c r="AO92" s="54"/>
      <c r="AP92" s="54"/>
      <c r="AQ92" s="53"/>
      <c r="AR92" s="52"/>
      <c r="AS92" s="54"/>
      <c r="AT92" s="54"/>
      <c r="AU92" s="53"/>
      <c r="AV92" s="53"/>
      <c r="AW92" s="60"/>
    </row>
    <row r="93" spans="1:204" s="4" customFormat="1" ht="24" hidden="1" customHeight="1">
      <c r="A93" s="250"/>
      <c r="B93" s="31" t="s">
        <v>359</v>
      </c>
      <c r="C93" s="22"/>
      <c r="D93" s="23"/>
      <c r="E93" s="23"/>
      <c r="F93" s="24"/>
      <c r="G93" s="24"/>
      <c r="H93" s="24"/>
      <c r="I93" s="24"/>
      <c r="J93" s="24"/>
      <c r="K93" s="24"/>
      <c r="L93" s="24"/>
      <c r="M93" s="24"/>
      <c r="N93" s="22"/>
      <c r="O93" s="22"/>
      <c r="P93" s="24"/>
      <c r="Q93" s="42">
        <f t="shared" si="13"/>
        <v>193.19999999999996</v>
      </c>
      <c r="R93" s="43">
        <f t="shared" si="16"/>
        <v>0</v>
      </c>
      <c r="S93" s="44"/>
      <c r="T93" s="44"/>
      <c r="U93" s="45"/>
      <c r="V93" s="45"/>
      <c r="W93" s="45"/>
      <c r="X93" s="45"/>
      <c r="Y93" s="45"/>
      <c r="Z93" s="45"/>
      <c r="AA93" s="45"/>
      <c r="AB93" s="45"/>
      <c r="AC93" s="48">
        <f t="shared" si="12"/>
        <v>193.19999999999996</v>
      </c>
      <c r="AD93" s="44">
        <v>9.6</v>
      </c>
      <c r="AE93" s="44"/>
      <c r="AF93" s="44"/>
      <c r="AG93" s="44">
        <v>183.59999999999997</v>
      </c>
      <c r="AH93" s="52"/>
      <c r="AI93" s="53"/>
      <c r="AJ93" s="52"/>
      <c r="AK93" s="54"/>
      <c r="AL93" s="52"/>
      <c r="AM93" s="53"/>
      <c r="AN93" s="54"/>
      <c r="AO93" s="54"/>
      <c r="AP93" s="54"/>
      <c r="AQ93" s="53"/>
      <c r="AR93" s="52"/>
      <c r="AS93" s="54"/>
      <c r="AT93" s="54"/>
      <c r="AU93" s="53"/>
      <c r="AV93" s="53"/>
      <c r="AW93" s="60"/>
    </row>
    <row r="94" spans="1:204" s="4" customFormat="1" ht="24" hidden="1" customHeight="1">
      <c r="A94" s="250"/>
      <c r="B94" s="31" t="s">
        <v>360</v>
      </c>
      <c r="C94" s="22"/>
      <c r="D94" s="23"/>
      <c r="E94" s="23"/>
      <c r="F94" s="24"/>
      <c r="G94" s="24"/>
      <c r="H94" s="24"/>
      <c r="I94" s="24"/>
      <c r="J94" s="24"/>
      <c r="K94" s="24"/>
      <c r="L94" s="24"/>
      <c r="M94" s="24"/>
      <c r="N94" s="22"/>
      <c r="O94" s="22"/>
      <c r="P94" s="24"/>
      <c r="Q94" s="42">
        <f t="shared" si="13"/>
        <v>91.2</v>
      </c>
      <c r="R94" s="43">
        <f t="shared" si="16"/>
        <v>0</v>
      </c>
      <c r="S94" s="44"/>
      <c r="T94" s="44"/>
      <c r="U94" s="45"/>
      <c r="V94" s="45"/>
      <c r="W94" s="45"/>
      <c r="X94" s="45"/>
      <c r="Y94" s="45"/>
      <c r="Z94" s="45"/>
      <c r="AA94" s="45"/>
      <c r="AB94" s="45"/>
      <c r="AC94" s="48">
        <f t="shared" si="12"/>
        <v>91.2</v>
      </c>
      <c r="AD94" s="44">
        <v>49.2</v>
      </c>
      <c r="AE94" s="44"/>
      <c r="AF94" s="44"/>
      <c r="AG94" s="44">
        <v>42</v>
      </c>
      <c r="AH94" s="52"/>
      <c r="AI94" s="53"/>
      <c r="AJ94" s="52"/>
      <c r="AK94" s="54"/>
      <c r="AL94" s="52"/>
      <c r="AM94" s="53"/>
      <c r="AN94" s="54"/>
      <c r="AO94" s="54"/>
      <c r="AP94" s="54"/>
      <c r="AQ94" s="53"/>
      <c r="AR94" s="52"/>
      <c r="AS94" s="54"/>
      <c r="AT94" s="54"/>
      <c r="AU94" s="53"/>
      <c r="AV94" s="53"/>
      <c r="AW94" s="60"/>
    </row>
    <row r="95" spans="1:204" s="4" customFormat="1" ht="24" hidden="1" customHeight="1">
      <c r="A95" s="250"/>
      <c r="B95" s="31" t="s">
        <v>361</v>
      </c>
      <c r="C95" s="22"/>
      <c r="D95" s="23"/>
      <c r="E95" s="23"/>
      <c r="F95" s="24"/>
      <c r="G95" s="24"/>
      <c r="H95" s="24"/>
      <c r="I95" s="24"/>
      <c r="J95" s="24"/>
      <c r="K95" s="24"/>
      <c r="L95" s="24"/>
      <c r="M95" s="24"/>
      <c r="N95" s="22"/>
      <c r="O95" s="22"/>
      <c r="P95" s="24"/>
      <c r="Q95" s="42">
        <f t="shared" si="13"/>
        <v>33</v>
      </c>
      <c r="R95" s="43">
        <f t="shared" si="16"/>
        <v>0</v>
      </c>
      <c r="S95" s="44"/>
      <c r="T95" s="44"/>
      <c r="U95" s="45"/>
      <c r="V95" s="45"/>
      <c r="W95" s="45"/>
      <c r="X95" s="45"/>
      <c r="Y95" s="45"/>
      <c r="Z95" s="45"/>
      <c r="AA95" s="45"/>
      <c r="AB95" s="45"/>
      <c r="AC95" s="48">
        <f t="shared" si="12"/>
        <v>33</v>
      </c>
      <c r="AD95" s="44"/>
      <c r="AE95" s="44"/>
      <c r="AF95" s="44"/>
      <c r="AG95" s="44">
        <v>33</v>
      </c>
      <c r="AH95" s="52"/>
      <c r="AI95" s="53"/>
      <c r="AJ95" s="52"/>
      <c r="AK95" s="54"/>
      <c r="AL95" s="52"/>
      <c r="AM95" s="53"/>
      <c r="AN95" s="54"/>
      <c r="AO95" s="54"/>
      <c r="AP95" s="54"/>
      <c r="AQ95" s="53"/>
      <c r="AR95" s="52"/>
      <c r="AS95" s="54"/>
      <c r="AT95" s="54"/>
      <c r="AU95" s="53"/>
      <c r="AV95" s="53"/>
      <c r="AW95" s="60"/>
    </row>
    <row r="96" spans="1:204" s="4" customFormat="1" ht="24" hidden="1" customHeight="1">
      <c r="A96" s="250" t="s">
        <v>298</v>
      </c>
      <c r="B96" s="26" t="s">
        <v>362</v>
      </c>
      <c r="C96" s="22"/>
      <c r="D96" s="23"/>
      <c r="E96" s="23"/>
      <c r="F96" s="24"/>
      <c r="G96" s="24"/>
      <c r="H96" s="24"/>
      <c r="I96" s="24"/>
      <c r="J96" s="24"/>
      <c r="K96" s="24"/>
      <c r="L96" s="24"/>
      <c r="M96" s="24"/>
      <c r="N96" s="22"/>
      <c r="O96" s="22"/>
      <c r="P96" s="24"/>
      <c r="Q96" s="42">
        <f t="shared" si="13"/>
        <v>250</v>
      </c>
      <c r="R96" s="43">
        <f t="shared" si="16"/>
        <v>0</v>
      </c>
      <c r="S96" s="44"/>
      <c r="T96" s="44"/>
      <c r="U96" s="45"/>
      <c r="V96" s="45"/>
      <c r="W96" s="45"/>
      <c r="X96" s="45"/>
      <c r="Y96" s="45"/>
      <c r="Z96" s="45"/>
      <c r="AA96" s="45"/>
      <c r="AB96" s="45"/>
      <c r="AC96" s="48">
        <f t="shared" si="12"/>
        <v>250</v>
      </c>
      <c r="AD96" s="44"/>
      <c r="AE96" s="44"/>
      <c r="AF96" s="44"/>
      <c r="AG96" s="44"/>
      <c r="AH96" s="52"/>
      <c r="AI96" s="53"/>
      <c r="AJ96" s="52"/>
      <c r="AK96" s="54"/>
      <c r="AL96" s="52"/>
      <c r="AM96" s="53"/>
      <c r="AN96" s="54"/>
      <c r="AO96" s="54"/>
      <c r="AP96" s="54"/>
      <c r="AQ96" s="53"/>
      <c r="AR96" s="52"/>
      <c r="AS96" s="54"/>
      <c r="AT96" s="54">
        <v>250</v>
      </c>
      <c r="AU96" s="53"/>
      <c r="AV96" s="53"/>
      <c r="AW96" s="60"/>
    </row>
    <row r="97" spans="1:204" s="4" customFormat="1" ht="24" hidden="1" customHeight="1">
      <c r="A97" s="250"/>
      <c r="B97" s="26" t="s">
        <v>363</v>
      </c>
      <c r="C97" s="22"/>
      <c r="D97" s="23"/>
      <c r="E97" s="23"/>
      <c r="F97" s="24"/>
      <c r="G97" s="24"/>
      <c r="H97" s="24"/>
      <c r="I97" s="24"/>
      <c r="J97" s="24"/>
      <c r="K97" s="24"/>
      <c r="L97" s="24"/>
      <c r="M97" s="24"/>
      <c r="N97" s="22"/>
      <c r="O97" s="22"/>
      <c r="P97" s="24"/>
      <c r="Q97" s="42">
        <f t="shared" si="13"/>
        <v>2179.6000000000004</v>
      </c>
      <c r="R97" s="43">
        <f t="shared" si="16"/>
        <v>0</v>
      </c>
      <c r="S97" s="44"/>
      <c r="T97" s="44"/>
      <c r="U97" s="45"/>
      <c r="V97" s="45"/>
      <c r="W97" s="45"/>
      <c r="X97" s="45"/>
      <c r="Y97" s="45"/>
      <c r="Z97" s="45"/>
      <c r="AA97" s="45"/>
      <c r="AB97" s="45"/>
      <c r="AC97" s="48">
        <f t="shared" si="12"/>
        <v>2179.6000000000004</v>
      </c>
      <c r="AD97" s="44">
        <v>1094.4000000000001</v>
      </c>
      <c r="AE97" s="44">
        <v>774</v>
      </c>
      <c r="AF97" s="44"/>
      <c r="AG97" s="44">
        <v>196.20000000000005</v>
      </c>
      <c r="AH97" s="52"/>
      <c r="AI97" s="53"/>
      <c r="AJ97" s="52"/>
      <c r="AK97" s="54"/>
      <c r="AL97" s="52">
        <v>115</v>
      </c>
      <c r="AM97" s="53"/>
      <c r="AN97" s="54"/>
      <c r="AO97" s="54"/>
      <c r="AP97" s="54"/>
      <c r="AQ97" s="53"/>
      <c r="AR97" s="52"/>
      <c r="AS97" s="54"/>
      <c r="AT97" s="54"/>
      <c r="AU97" s="53"/>
      <c r="AV97" s="53"/>
      <c r="AW97" s="60"/>
    </row>
    <row r="98" spans="1:204" s="4" customFormat="1" ht="24" hidden="1" customHeight="1">
      <c r="A98" s="250"/>
      <c r="B98" s="26" t="s">
        <v>364</v>
      </c>
      <c r="C98" s="22"/>
      <c r="D98" s="23"/>
      <c r="E98" s="23"/>
      <c r="F98" s="24"/>
      <c r="G98" s="24"/>
      <c r="H98" s="24"/>
      <c r="I98" s="24"/>
      <c r="J98" s="24"/>
      <c r="K98" s="24"/>
      <c r="L98" s="24"/>
      <c r="M98" s="24"/>
      <c r="N98" s="22"/>
      <c r="O98" s="22"/>
      <c r="P98" s="24"/>
      <c r="Q98" s="42">
        <f t="shared" si="13"/>
        <v>870.59999999999991</v>
      </c>
      <c r="R98" s="43">
        <f t="shared" si="16"/>
        <v>0</v>
      </c>
      <c r="S98" s="44"/>
      <c r="T98" s="44"/>
      <c r="U98" s="45"/>
      <c r="V98" s="45"/>
      <c r="W98" s="45"/>
      <c r="X98" s="45"/>
      <c r="Y98" s="45"/>
      <c r="Z98" s="45"/>
      <c r="AA98" s="45"/>
      <c r="AB98" s="45"/>
      <c r="AC98" s="48">
        <f t="shared" si="12"/>
        <v>870.59999999999991</v>
      </c>
      <c r="AD98" s="44">
        <v>513.59999999999991</v>
      </c>
      <c r="AE98" s="44"/>
      <c r="AF98" s="44"/>
      <c r="AG98" s="44">
        <v>207.00000000000003</v>
      </c>
      <c r="AH98" s="52"/>
      <c r="AI98" s="53"/>
      <c r="AJ98" s="52"/>
      <c r="AK98" s="54"/>
      <c r="AL98" s="52"/>
      <c r="AM98" s="53"/>
      <c r="AN98" s="54"/>
      <c r="AO98" s="54"/>
      <c r="AP98" s="54"/>
      <c r="AQ98" s="53"/>
      <c r="AR98" s="52">
        <v>150</v>
      </c>
      <c r="AS98" s="54"/>
      <c r="AT98" s="54"/>
      <c r="AU98" s="53"/>
      <c r="AV98" s="53"/>
      <c r="AW98" s="60"/>
    </row>
    <row r="99" spans="1:204" s="4" customFormat="1" ht="24" hidden="1" customHeight="1">
      <c r="A99" s="250"/>
      <c r="B99" s="26" t="s">
        <v>365</v>
      </c>
      <c r="C99" s="22"/>
      <c r="D99" s="23"/>
      <c r="E99" s="23"/>
      <c r="F99" s="24"/>
      <c r="G99" s="24"/>
      <c r="H99" s="24"/>
      <c r="I99" s="24"/>
      <c r="J99" s="24"/>
      <c r="K99" s="24"/>
      <c r="L99" s="24"/>
      <c r="M99" s="24"/>
      <c r="N99" s="22"/>
      <c r="O99" s="22"/>
      <c r="P99" s="24"/>
      <c r="Q99" s="42">
        <f t="shared" si="13"/>
        <v>389.79999999999995</v>
      </c>
      <c r="R99" s="43">
        <f t="shared" si="16"/>
        <v>0</v>
      </c>
      <c r="S99" s="44"/>
      <c r="T99" s="44"/>
      <c r="U99" s="45"/>
      <c r="V99" s="45"/>
      <c r="W99" s="45"/>
      <c r="X99" s="45"/>
      <c r="Y99" s="45"/>
      <c r="Z99" s="45"/>
      <c r="AA99" s="45"/>
      <c r="AB99" s="45"/>
      <c r="AC99" s="48">
        <f t="shared" si="12"/>
        <v>389.79999999999995</v>
      </c>
      <c r="AD99" s="44">
        <v>22.8</v>
      </c>
      <c r="AE99" s="44"/>
      <c r="AF99" s="44"/>
      <c r="AG99" s="44">
        <v>209.99999999999997</v>
      </c>
      <c r="AH99" s="52"/>
      <c r="AI99" s="53"/>
      <c r="AJ99" s="52"/>
      <c r="AK99" s="54"/>
      <c r="AL99" s="52">
        <v>157</v>
      </c>
      <c r="AM99" s="53"/>
      <c r="AN99" s="54"/>
      <c r="AO99" s="54"/>
      <c r="AP99" s="54"/>
      <c r="AQ99" s="53"/>
      <c r="AR99" s="52"/>
      <c r="AS99" s="54"/>
      <c r="AT99" s="54"/>
      <c r="AU99" s="53"/>
      <c r="AV99" s="53"/>
      <c r="AW99" s="60"/>
    </row>
    <row r="100" spans="1:204" s="4" customFormat="1" ht="24" hidden="1" customHeight="1">
      <c r="A100" s="250"/>
      <c r="B100" s="26" t="s">
        <v>366</v>
      </c>
      <c r="C100" s="22"/>
      <c r="D100" s="23"/>
      <c r="E100" s="23"/>
      <c r="F100" s="24"/>
      <c r="G100" s="24"/>
      <c r="H100" s="24"/>
      <c r="I100" s="24"/>
      <c r="J100" s="24"/>
      <c r="K100" s="24"/>
      <c r="L100" s="24"/>
      <c r="M100" s="24"/>
      <c r="N100" s="22"/>
      <c r="O100" s="22"/>
      <c r="P100" s="24"/>
      <c r="Q100" s="42">
        <f t="shared" si="13"/>
        <v>1060.9000000000001</v>
      </c>
      <c r="R100" s="43">
        <f t="shared" si="16"/>
        <v>0</v>
      </c>
      <c r="S100" s="44"/>
      <c r="T100" s="44"/>
      <c r="U100" s="45"/>
      <c r="V100" s="45"/>
      <c r="W100" s="45"/>
      <c r="X100" s="45"/>
      <c r="Y100" s="45"/>
      <c r="Z100" s="45"/>
      <c r="AA100" s="45"/>
      <c r="AB100" s="45"/>
      <c r="AC100" s="48">
        <f t="shared" si="12"/>
        <v>1060.9000000000001</v>
      </c>
      <c r="AD100" s="44"/>
      <c r="AE100" s="44"/>
      <c r="AF100" s="44"/>
      <c r="AG100" s="44">
        <v>802.90000000000009</v>
      </c>
      <c r="AH100" s="52"/>
      <c r="AI100" s="53"/>
      <c r="AJ100" s="52">
        <v>258</v>
      </c>
      <c r="AK100" s="54"/>
      <c r="AL100" s="52"/>
      <c r="AM100" s="53"/>
      <c r="AN100" s="54"/>
      <c r="AO100" s="54"/>
      <c r="AP100" s="54"/>
      <c r="AQ100" s="53"/>
      <c r="AR100" s="52"/>
      <c r="AS100" s="54"/>
      <c r="AT100" s="54"/>
      <c r="AU100" s="53"/>
      <c r="AV100" s="53"/>
      <c r="AW100" s="60"/>
    </row>
    <row r="101" spans="1:204" s="4" customFormat="1" ht="24" hidden="1" customHeight="1">
      <c r="A101" s="250"/>
      <c r="B101" s="26" t="s">
        <v>367</v>
      </c>
      <c r="C101" s="22"/>
      <c r="D101" s="23"/>
      <c r="E101" s="23"/>
      <c r="F101" s="24"/>
      <c r="G101" s="24"/>
      <c r="H101" s="24"/>
      <c r="I101" s="24"/>
      <c r="J101" s="24"/>
      <c r="K101" s="24"/>
      <c r="L101" s="24"/>
      <c r="M101" s="24"/>
      <c r="N101" s="22"/>
      <c r="O101" s="22"/>
      <c r="P101" s="24"/>
      <c r="Q101" s="42">
        <f t="shared" si="13"/>
        <v>642.20000000000005</v>
      </c>
      <c r="R101" s="43">
        <f t="shared" si="16"/>
        <v>0</v>
      </c>
      <c r="S101" s="44"/>
      <c r="T101" s="44"/>
      <c r="U101" s="45"/>
      <c r="V101" s="45"/>
      <c r="W101" s="45"/>
      <c r="X101" s="45"/>
      <c r="Y101" s="45"/>
      <c r="Z101" s="45"/>
      <c r="AA101" s="45"/>
      <c r="AB101" s="45"/>
      <c r="AC101" s="48">
        <f t="shared" si="12"/>
        <v>642.20000000000005</v>
      </c>
      <c r="AD101" s="44">
        <v>54.6</v>
      </c>
      <c r="AE101" s="44"/>
      <c r="AF101" s="44"/>
      <c r="AG101" s="44">
        <v>129.6</v>
      </c>
      <c r="AH101" s="52"/>
      <c r="AI101" s="53"/>
      <c r="AJ101" s="52"/>
      <c r="AK101" s="54"/>
      <c r="AL101" s="52">
        <v>458</v>
      </c>
      <c r="AM101" s="53"/>
      <c r="AN101" s="54"/>
      <c r="AO101" s="54"/>
      <c r="AP101" s="54"/>
      <c r="AQ101" s="53"/>
      <c r="AR101" s="52"/>
      <c r="AS101" s="54"/>
      <c r="AT101" s="54"/>
      <c r="AU101" s="53"/>
      <c r="AV101" s="53"/>
      <c r="AW101" s="60"/>
    </row>
    <row r="102" spans="1:204" s="4" customFormat="1" ht="24" hidden="1" customHeight="1">
      <c r="A102" s="250"/>
      <c r="B102" s="26" t="s">
        <v>368</v>
      </c>
      <c r="C102" s="22"/>
      <c r="D102" s="23"/>
      <c r="E102" s="23"/>
      <c r="F102" s="24"/>
      <c r="G102" s="24"/>
      <c r="H102" s="24"/>
      <c r="I102" s="24"/>
      <c r="J102" s="24"/>
      <c r="K102" s="24"/>
      <c r="L102" s="24"/>
      <c r="M102" s="24"/>
      <c r="N102" s="22"/>
      <c r="O102" s="22"/>
      <c r="P102" s="24"/>
      <c r="Q102" s="42">
        <f t="shared" si="13"/>
        <v>2479.6</v>
      </c>
      <c r="R102" s="43">
        <f t="shared" si="16"/>
        <v>0</v>
      </c>
      <c r="S102" s="44"/>
      <c r="T102" s="44"/>
      <c r="U102" s="45"/>
      <c r="V102" s="45"/>
      <c r="W102" s="45"/>
      <c r="X102" s="45"/>
      <c r="Y102" s="45"/>
      <c r="Z102" s="45"/>
      <c r="AA102" s="45"/>
      <c r="AB102" s="45"/>
      <c r="AC102" s="48">
        <f t="shared" si="12"/>
        <v>2479.6</v>
      </c>
      <c r="AD102" s="44">
        <v>26</v>
      </c>
      <c r="AE102" s="44"/>
      <c r="AF102" s="44"/>
      <c r="AG102" s="44">
        <v>103.6</v>
      </c>
      <c r="AH102" s="52">
        <v>2272</v>
      </c>
      <c r="AI102" s="53"/>
      <c r="AJ102" s="52">
        <v>78</v>
      </c>
      <c r="AK102" s="54"/>
      <c r="AL102" s="52"/>
      <c r="AM102" s="53"/>
      <c r="AN102" s="54"/>
      <c r="AO102" s="54"/>
      <c r="AP102" s="54"/>
      <c r="AQ102" s="53"/>
      <c r="AR102" s="52"/>
      <c r="AS102" s="54"/>
      <c r="AT102" s="54"/>
      <c r="AU102" s="53"/>
      <c r="AV102" s="53"/>
      <c r="AW102" s="60"/>
    </row>
    <row r="103" spans="1:204" s="3" customFormat="1" ht="24" customHeight="1">
      <c r="A103" s="303" t="s">
        <v>111</v>
      </c>
      <c r="B103" s="248"/>
      <c r="C103" s="17"/>
      <c r="D103" s="18"/>
      <c r="E103" s="18"/>
      <c r="F103" s="19"/>
      <c r="G103" s="19"/>
      <c r="H103" s="19"/>
      <c r="I103" s="19"/>
      <c r="J103" s="19"/>
      <c r="K103" s="19"/>
      <c r="L103" s="19"/>
      <c r="M103" s="19"/>
      <c r="N103" s="17"/>
      <c r="O103" s="17"/>
      <c r="P103" s="34"/>
      <c r="Q103" s="39">
        <f t="shared" si="13"/>
        <v>100236.4439</v>
      </c>
      <c r="R103" s="36"/>
      <c r="S103" s="40"/>
      <c r="T103" s="41"/>
      <c r="U103" s="41"/>
      <c r="V103" s="41"/>
      <c r="W103" s="41"/>
      <c r="X103" s="41"/>
      <c r="Y103" s="41"/>
      <c r="Z103" s="41"/>
      <c r="AA103" s="41"/>
      <c r="AB103" s="36">
        <f>AC103+AW103</f>
        <v>100236.4439</v>
      </c>
      <c r="AC103" s="36">
        <f t="shared" si="12"/>
        <v>100236.4439</v>
      </c>
      <c r="AD103" s="41">
        <f>AD104+AD108+AD109+AD110+AD111+AD112+AD113</f>
        <v>23865.400000000005</v>
      </c>
      <c r="AE103" s="41">
        <f>AE104+AE108+AE109+AE110+AE111+AE112+AE113</f>
        <v>47696</v>
      </c>
      <c r="AF103" s="41">
        <f>AF104+AF108+AF109+AF110+AF111+AF112+AF113</f>
        <v>533</v>
      </c>
      <c r="AG103" s="41">
        <f>AG104+AG108+AG109+AG110+AG111+AG112+AG113</f>
        <v>6382.9238999999989</v>
      </c>
      <c r="AH103" s="41">
        <f>AH104+AH108+AH109+AH110+AH111+AH112+AH113</f>
        <v>1177</v>
      </c>
      <c r="AI103" s="51"/>
      <c r="AJ103" s="55"/>
      <c r="AK103" s="51">
        <v>272</v>
      </c>
      <c r="AL103" s="41">
        <f>AL104+AL108+AL109+AL110+AL111+AL112+AL113</f>
        <v>115</v>
      </c>
      <c r="AM103" s="51">
        <v>577</v>
      </c>
      <c r="AN103" s="56">
        <v>15.12</v>
      </c>
      <c r="AO103" s="51">
        <v>260</v>
      </c>
      <c r="AP103" s="51"/>
      <c r="AQ103" s="41">
        <f>AQ104+AQ108+AQ109+AQ110+AQ111+AQ112+AQ113</f>
        <v>315</v>
      </c>
      <c r="AR103" s="41">
        <f>AR104+AR108+AR109+AR110+AR111+AR112+AR113</f>
        <v>18928</v>
      </c>
      <c r="AS103" s="51"/>
      <c r="AT103" s="41">
        <f>AT104+AT108+AT109+AT110+AT111+AT112+AT113</f>
        <v>100</v>
      </c>
      <c r="AU103" s="51"/>
      <c r="AV103" s="51"/>
      <c r="AW103" s="59"/>
      <c r="DL103" s="61"/>
      <c r="DM103" s="61"/>
      <c r="DN103" s="61"/>
      <c r="DO103" s="61"/>
      <c r="DP103" s="61"/>
      <c r="DQ103" s="61"/>
      <c r="DR103" s="61"/>
      <c r="DS103" s="61"/>
      <c r="DT103" s="61"/>
      <c r="DU103" s="61"/>
      <c r="DV103" s="61"/>
      <c r="DW103" s="61"/>
      <c r="DX103" s="61"/>
      <c r="DY103" s="61"/>
      <c r="DZ103" s="61"/>
      <c r="EA103" s="61"/>
      <c r="EB103" s="61"/>
      <c r="EC103" s="61"/>
      <c r="ED103" s="61"/>
      <c r="EE103" s="61"/>
      <c r="EF103" s="61"/>
      <c r="EG103" s="61"/>
      <c r="EH103" s="61"/>
      <c r="EI103" s="61"/>
      <c r="EJ103" s="61"/>
      <c r="EK103" s="61"/>
      <c r="EL103" s="61"/>
      <c r="EM103" s="61"/>
      <c r="EN103" s="61"/>
      <c r="EO103" s="61"/>
      <c r="EP103" s="61"/>
      <c r="EQ103" s="61"/>
      <c r="ER103" s="61"/>
      <c r="ES103" s="61"/>
      <c r="ET103" s="61"/>
      <c r="EU103" s="61"/>
      <c r="EV103" s="61"/>
      <c r="EW103" s="61"/>
      <c r="EX103" s="61"/>
      <c r="EY103" s="61"/>
      <c r="EZ103" s="61"/>
      <c r="FA103" s="61"/>
      <c r="FB103" s="61"/>
      <c r="FC103" s="61"/>
      <c r="FD103" s="61"/>
      <c r="FE103" s="61"/>
      <c r="FF103" s="61"/>
      <c r="FG103" s="61"/>
      <c r="FH103" s="61"/>
      <c r="FI103" s="61"/>
      <c r="FJ103" s="61"/>
      <c r="FK103" s="61"/>
      <c r="FL103" s="61"/>
      <c r="FM103" s="61"/>
      <c r="FN103" s="61"/>
      <c r="FO103" s="61"/>
      <c r="FP103" s="61"/>
      <c r="FQ103" s="61"/>
      <c r="FR103" s="61"/>
      <c r="FS103" s="61"/>
      <c r="FT103" s="61"/>
      <c r="FU103" s="61"/>
      <c r="FV103" s="61"/>
      <c r="FW103" s="61"/>
      <c r="FX103" s="61"/>
      <c r="FY103" s="61"/>
      <c r="FZ103" s="61"/>
      <c r="GA103" s="61"/>
      <c r="GB103" s="61"/>
      <c r="GC103" s="61"/>
      <c r="GD103" s="61"/>
      <c r="GE103" s="61"/>
      <c r="GF103" s="61"/>
      <c r="GG103" s="61"/>
      <c r="GH103" s="61"/>
      <c r="GI103" s="61"/>
      <c r="GJ103" s="61"/>
      <c r="GK103" s="61"/>
      <c r="GL103" s="61"/>
      <c r="GM103" s="61"/>
      <c r="GN103" s="61"/>
      <c r="GO103" s="61"/>
      <c r="GP103" s="61"/>
      <c r="GQ103" s="61"/>
      <c r="GR103" s="61"/>
      <c r="GS103" s="61"/>
      <c r="GT103" s="61"/>
      <c r="GU103" s="61"/>
      <c r="GV103" s="61"/>
    </row>
    <row r="104" spans="1:204" s="4" customFormat="1" ht="24" hidden="1" customHeight="1">
      <c r="A104" s="250" t="s">
        <v>282</v>
      </c>
      <c r="B104" s="21" t="s">
        <v>283</v>
      </c>
      <c r="C104" s="22"/>
      <c r="D104" s="23"/>
      <c r="E104" s="23"/>
      <c r="F104" s="24"/>
      <c r="G104" s="24"/>
      <c r="H104" s="24"/>
      <c r="I104" s="24"/>
      <c r="J104" s="24"/>
      <c r="K104" s="24"/>
      <c r="L104" s="24"/>
      <c r="M104" s="24"/>
      <c r="N104" s="22"/>
      <c r="O104" s="22"/>
      <c r="P104" s="24"/>
      <c r="Q104" s="42">
        <f t="shared" si="13"/>
        <v>11683.420000000002</v>
      </c>
      <c r="R104" s="43">
        <f t="shared" ref="R104:R114" si="17">SUM(S104,T104,U104,V104,W104,X104,Y104,Z104,AA104)</f>
        <v>0</v>
      </c>
      <c r="S104" s="44"/>
      <c r="T104" s="44"/>
      <c r="U104" s="45"/>
      <c r="V104" s="45"/>
      <c r="W104" s="45"/>
      <c r="X104" s="45"/>
      <c r="Y104" s="45"/>
      <c r="Z104" s="45"/>
      <c r="AA104" s="45"/>
      <c r="AB104" s="45"/>
      <c r="AC104" s="48">
        <f t="shared" si="12"/>
        <v>11683.420000000002</v>
      </c>
      <c r="AD104" s="44">
        <f>SUM(AD105:AD107)</f>
        <v>7161.7000000000007</v>
      </c>
      <c r="AE104" s="44"/>
      <c r="AF104" s="44">
        <f>SUM(AF105:AF107)</f>
        <v>69</v>
      </c>
      <c r="AG104" s="44">
        <f>SUM(AG105:AG107)</f>
        <v>2224.6</v>
      </c>
      <c r="AH104" s="44">
        <f>SUM(AH105:AH107)</f>
        <v>752</v>
      </c>
      <c r="AI104" s="53"/>
      <c r="AJ104" s="52"/>
      <c r="AK104" s="52">
        <v>272</v>
      </c>
      <c r="AL104" s="44">
        <f>SUM(AL105:AL107)</f>
        <v>37</v>
      </c>
      <c r="AM104" s="52">
        <v>577</v>
      </c>
      <c r="AN104" s="52">
        <v>15.12</v>
      </c>
      <c r="AO104" s="54">
        <v>260</v>
      </c>
      <c r="AP104" s="54"/>
      <c r="AQ104" s="44">
        <f>SUM(AQ105:AQ107)</f>
        <v>315</v>
      </c>
      <c r="AR104" s="52"/>
      <c r="AS104" s="54"/>
      <c r="AT104" s="54"/>
      <c r="AU104" s="53"/>
      <c r="AV104" s="53"/>
      <c r="AW104" s="60"/>
    </row>
    <row r="105" spans="1:204" s="4" customFormat="1" ht="24" hidden="1" customHeight="1">
      <c r="A105" s="250"/>
      <c r="B105" s="31" t="s">
        <v>370</v>
      </c>
      <c r="C105" s="22"/>
      <c r="D105" s="23"/>
      <c r="E105" s="23"/>
      <c r="F105" s="24"/>
      <c r="G105" s="24"/>
      <c r="H105" s="24"/>
      <c r="I105" s="24"/>
      <c r="J105" s="24"/>
      <c r="K105" s="24"/>
      <c r="L105" s="24"/>
      <c r="M105" s="24"/>
      <c r="N105" s="22"/>
      <c r="O105" s="22"/>
      <c r="P105" s="24"/>
      <c r="Q105" s="42">
        <f t="shared" si="13"/>
        <v>1137.5</v>
      </c>
      <c r="R105" s="43">
        <f t="shared" si="17"/>
        <v>0</v>
      </c>
      <c r="S105" s="44"/>
      <c r="T105" s="44"/>
      <c r="U105" s="45"/>
      <c r="V105" s="45"/>
      <c r="W105" s="45"/>
      <c r="X105" s="45"/>
      <c r="Y105" s="45"/>
      <c r="Z105" s="45"/>
      <c r="AA105" s="45"/>
      <c r="AB105" s="45"/>
      <c r="AC105" s="48">
        <f t="shared" si="12"/>
        <v>1137.5</v>
      </c>
      <c r="AD105" s="44">
        <v>1137.5</v>
      </c>
      <c r="AE105" s="44"/>
      <c r="AF105" s="44"/>
      <c r="AG105" s="44"/>
      <c r="AH105" s="52"/>
      <c r="AI105" s="53"/>
      <c r="AJ105" s="52"/>
      <c r="AK105" s="54"/>
      <c r="AL105" s="52"/>
      <c r="AM105" s="53"/>
      <c r="AN105" s="54"/>
      <c r="AO105" s="54"/>
      <c r="AP105" s="54"/>
      <c r="AQ105" s="53"/>
      <c r="AR105" s="52"/>
      <c r="AS105" s="54"/>
      <c r="AT105" s="54"/>
      <c r="AU105" s="53"/>
      <c r="AV105" s="53"/>
      <c r="AW105" s="60"/>
    </row>
    <row r="106" spans="1:204" s="4" customFormat="1" ht="24" hidden="1" customHeight="1">
      <c r="A106" s="250"/>
      <c r="B106" s="31" t="s">
        <v>371</v>
      </c>
      <c r="C106" s="22"/>
      <c r="D106" s="23"/>
      <c r="E106" s="23"/>
      <c r="F106" s="24"/>
      <c r="G106" s="24"/>
      <c r="H106" s="24"/>
      <c r="I106" s="24"/>
      <c r="J106" s="24"/>
      <c r="K106" s="24"/>
      <c r="L106" s="24"/>
      <c r="M106" s="24"/>
      <c r="N106" s="22"/>
      <c r="O106" s="22"/>
      <c r="P106" s="24"/>
      <c r="Q106" s="42">
        <f t="shared" si="13"/>
        <v>1474.1</v>
      </c>
      <c r="R106" s="43">
        <f t="shared" si="17"/>
        <v>0</v>
      </c>
      <c r="S106" s="44"/>
      <c r="T106" s="44"/>
      <c r="U106" s="45"/>
      <c r="V106" s="45"/>
      <c r="W106" s="45"/>
      <c r="X106" s="45"/>
      <c r="Y106" s="45"/>
      <c r="Z106" s="45"/>
      <c r="AA106" s="45"/>
      <c r="AB106" s="45"/>
      <c r="AC106" s="48">
        <f t="shared" si="12"/>
        <v>1474.1</v>
      </c>
      <c r="AD106" s="44">
        <v>685.09999999999991</v>
      </c>
      <c r="AE106" s="44"/>
      <c r="AF106" s="44"/>
      <c r="AG106" s="44"/>
      <c r="AH106" s="52">
        <v>752</v>
      </c>
      <c r="AI106" s="53"/>
      <c r="AJ106" s="52"/>
      <c r="AK106" s="54"/>
      <c r="AL106" s="52">
        <v>37</v>
      </c>
      <c r="AM106" s="53"/>
      <c r="AN106" s="54"/>
      <c r="AO106" s="54"/>
      <c r="AP106" s="54"/>
      <c r="AQ106" s="53"/>
      <c r="AR106" s="52"/>
      <c r="AS106" s="54"/>
      <c r="AT106" s="54"/>
      <c r="AU106" s="53"/>
      <c r="AV106" s="53"/>
      <c r="AW106" s="60"/>
    </row>
    <row r="107" spans="1:204" s="4" customFormat="1" ht="24" hidden="1" customHeight="1">
      <c r="A107" s="250"/>
      <c r="B107" s="31" t="s">
        <v>372</v>
      </c>
      <c r="C107" s="22"/>
      <c r="D107" s="23"/>
      <c r="E107" s="23"/>
      <c r="F107" s="24"/>
      <c r="G107" s="24"/>
      <c r="H107" s="24"/>
      <c r="I107" s="24"/>
      <c r="J107" s="24"/>
      <c r="K107" s="24"/>
      <c r="L107" s="24"/>
      <c r="M107" s="24"/>
      <c r="N107" s="22"/>
      <c r="O107" s="22"/>
      <c r="P107" s="24"/>
      <c r="Q107" s="42">
        <f t="shared" si="13"/>
        <v>7947.7000000000007</v>
      </c>
      <c r="R107" s="43">
        <f t="shared" si="17"/>
        <v>0</v>
      </c>
      <c r="S107" s="44"/>
      <c r="T107" s="44"/>
      <c r="U107" s="45"/>
      <c r="V107" s="45"/>
      <c r="W107" s="45"/>
      <c r="X107" s="45"/>
      <c r="Y107" s="45"/>
      <c r="Z107" s="45"/>
      <c r="AA107" s="45"/>
      <c r="AB107" s="45"/>
      <c r="AC107" s="48">
        <f t="shared" si="12"/>
        <v>7947.7000000000007</v>
      </c>
      <c r="AD107" s="44">
        <v>5339.1</v>
      </c>
      <c r="AE107" s="44"/>
      <c r="AF107" s="44">
        <v>69</v>
      </c>
      <c r="AG107" s="44">
        <v>2224.6</v>
      </c>
      <c r="AH107" s="52"/>
      <c r="AI107" s="53"/>
      <c r="AJ107" s="52"/>
      <c r="AK107" s="54"/>
      <c r="AL107" s="52"/>
      <c r="AM107" s="53"/>
      <c r="AN107" s="54"/>
      <c r="AO107" s="54"/>
      <c r="AP107" s="54"/>
      <c r="AQ107" s="44">
        <v>315</v>
      </c>
      <c r="AR107" s="52"/>
      <c r="AS107" s="54"/>
      <c r="AT107" s="54"/>
      <c r="AU107" s="53"/>
      <c r="AV107" s="53"/>
      <c r="AW107" s="60"/>
    </row>
    <row r="108" spans="1:204" s="4" customFormat="1" ht="24" hidden="1" customHeight="1">
      <c r="A108" s="250" t="s">
        <v>298</v>
      </c>
      <c r="B108" s="26" t="s">
        <v>373</v>
      </c>
      <c r="C108" s="22"/>
      <c r="D108" s="23"/>
      <c r="E108" s="23"/>
      <c r="F108" s="24"/>
      <c r="G108" s="24"/>
      <c r="H108" s="24"/>
      <c r="I108" s="24"/>
      <c r="J108" s="24"/>
      <c r="K108" s="24"/>
      <c r="L108" s="24"/>
      <c r="M108" s="24"/>
      <c r="N108" s="22"/>
      <c r="O108" s="22"/>
      <c r="P108" s="24"/>
      <c r="Q108" s="42">
        <f t="shared" si="13"/>
        <v>1437.1</v>
      </c>
      <c r="R108" s="43">
        <f t="shared" si="17"/>
        <v>0</v>
      </c>
      <c r="S108" s="44"/>
      <c r="T108" s="44"/>
      <c r="U108" s="45"/>
      <c r="V108" s="45"/>
      <c r="W108" s="45"/>
      <c r="X108" s="45"/>
      <c r="Y108" s="45"/>
      <c r="Z108" s="45"/>
      <c r="AA108" s="45"/>
      <c r="AB108" s="45"/>
      <c r="AC108" s="48">
        <f t="shared" si="12"/>
        <v>1437.1</v>
      </c>
      <c r="AD108" s="44">
        <v>1207.6999999999998</v>
      </c>
      <c r="AE108" s="44"/>
      <c r="AF108" s="44"/>
      <c r="AG108" s="44">
        <v>179.4</v>
      </c>
      <c r="AH108" s="52"/>
      <c r="AI108" s="53"/>
      <c r="AJ108" s="52"/>
      <c r="AK108" s="54"/>
      <c r="AL108" s="52"/>
      <c r="AM108" s="53"/>
      <c r="AN108" s="54"/>
      <c r="AO108" s="54"/>
      <c r="AP108" s="54"/>
      <c r="AQ108" s="53"/>
      <c r="AR108" s="52"/>
      <c r="AS108" s="54"/>
      <c r="AT108" s="54">
        <v>50</v>
      </c>
      <c r="AU108" s="53"/>
      <c r="AV108" s="53"/>
      <c r="AW108" s="60"/>
    </row>
    <row r="109" spans="1:204" s="4" customFormat="1" ht="24" hidden="1" customHeight="1">
      <c r="A109" s="250"/>
      <c r="B109" s="26" t="s">
        <v>374</v>
      </c>
      <c r="C109" s="22"/>
      <c r="D109" s="23"/>
      <c r="E109" s="23"/>
      <c r="F109" s="24"/>
      <c r="G109" s="24"/>
      <c r="H109" s="24"/>
      <c r="I109" s="24"/>
      <c r="J109" s="24"/>
      <c r="K109" s="24"/>
      <c r="L109" s="24"/>
      <c r="M109" s="24"/>
      <c r="N109" s="22"/>
      <c r="O109" s="22"/>
      <c r="P109" s="24"/>
      <c r="Q109" s="42">
        <f t="shared" si="13"/>
        <v>506.99999999999994</v>
      </c>
      <c r="R109" s="43">
        <f t="shared" si="17"/>
        <v>0</v>
      </c>
      <c r="S109" s="44"/>
      <c r="T109" s="44"/>
      <c r="U109" s="45"/>
      <c r="V109" s="45"/>
      <c r="W109" s="45"/>
      <c r="X109" s="45"/>
      <c r="Y109" s="45"/>
      <c r="Z109" s="45"/>
      <c r="AA109" s="45"/>
      <c r="AB109" s="45"/>
      <c r="AC109" s="48">
        <f t="shared" si="12"/>
        <v>506.99999999999994</v>
      </c>
      <c r="AD109" s="44">
        <v>272.99999999999994</v>
      </c>
      <c r="AE109" s="44"/>
      <c r="AF109" s="44"/>
      <c r="AG109" s="44"/>
      <c r="AH109" s="52">
        <v>204</v>
      </c>
      <c r="AI109" s="53"/>
      <c r="AJ109" s="52"/>
      <c r="AK109" s="54"/>
      <c r="AL109" s="52">
        <v>30</v>
      </c>
      <c r="AM109" s="53"/>
      <c r="AN109" s="54"/>
      <c r="AO109" s="54"/>
      <c r="AP109" s="54"/>
      <c r="AQ109" s="53"/>
      <c r="AR109" s="52"/>
      <c r="AS109" s="54"/>
      <c r="AT109" s="54"/>
      <c r="AU109" s="53"/>
      <c r="AV109" s="53"/>
      <c r="AW109" s="60"/>
    </row>
    <row r="110" spans="1:204" s="4" customFormat="1" ht="24" hidden="1" customHeight="1">
      <c r="A110" s="250"/>
      <c r="B110" s="26" t="s">
        <v>375</v>
      </c>
      <c r="C110" s="22"/>
      <c r="D110" s="23"/>
      <c r="E110" s="23"/>
      <c r="F110" s="24"/>
      <c r="G110" s="24"/>
      <c r="H110" s="24"/>
      <c r="I110" s="24"/>
      <c r="J110" s="24"/>
      <c r="K110" s="24"/>
      <c r="L110" s="24"/>
      <c r="M110" s="24"/>
      <c r="N110" s="22"/>
      <c r="O110" s="22"/>
      <c r="P110" s="24"/>
      <c r="Q110" s="42">
        <f t="shared" si="13"/>
        <v>1005.4999999999999</v>
      </c>
      <c r="R110" s="43">
        <f t="shared" si="17"/>
        <v>0</v>
      </c>
      <c r="S110" s="44"/>
      <c r="T110" s="44"/>
      <c r="U110" s="45"/>
      <c r="V110" s="45"/>
      <c r="W110" s="45"/>
      <c r="X110" s="45"/>
      <c r="Y110" s="45"/>
      <c r="Z110" s="45"/>
      <c r="AA110" s="45"/>
      <c r="AB110" s="45"/>
      <c r="AC110" s="48">
        <f t="shared" si="12"/>
        <v>1005.4999999999999</v>
      </c>
      <c r="AD110" s="44">
        <v>903.49999999999989</v>
      </c>
      <c r="AE110" s="44"/>
      <c r="AF110" s="44">
        <v>52</v>
      </c>
      <c r="AG110" s="44"/>
      <c r="AH110" s="52"/>
      <c r="AI110" s="53"/>
      <c r="AJ110" s="52"/>
      <c r="AK110" s="54"/>
      <c r="AL110" s="52"/>
      <c r="AM110" s="53"/>
      <c r="AN110" s="54"/>
      <c r="AO110" s="54"/>
      <c r="AP110" s="54"/>
      <c r="AQ110" s="53"/>
      <c r="AR110" s="52"/>
      <c r="AS110" s="54"/>
      <c r="AT110" s="54">
        <v>50</v>
      </c>
      <c r="AU110" s="53"/>
      <c r="AV110" s="53"/>
      <c r="AW110" s="60"/>
    </row>
    <row r="111" spans="1:204" s="4" customFormat="1" ht="24" hidden="1" customHeight="1">
      <c r="A111" s="250"/>
      <c r="B111" s="26" t="s">
        <v>376</v>
      </c>
      <c r="C111" s="22"/>
      <c r="D111" s="23"/>
      <c r="E111" s="23"/>
      <c r="F111" s="24"/>
      <c r="G111" s="24"/>
      <c r="H111" s="24"/>
      <c r="I111" s="24"/>
      <c r="J111" s="24"/>
      <c r="K111" s="24"/>
      <c r="L111" s="24"/>
      <c r="M111" s="24"/>
      <c r="N111" s="22"/>
      <c r="O111" s="22"/>
      <c r="P111" s="24"/>
      <c r="Q111" s="42">
        <f t="shared" si="13"/>
        <v>16813.300000000003</v>
      </c>
      <c r="R111" s="43">
        <f t="shared" si="17"/>
        <v>0</v>
      </c>
      <c r="S111" s="44"/>
      <c r="T111" s="44"/>
      <c r="U111" s="45"/>
      <c r="V111" s="45"/>
      <c r="W111" s="45"/>
      <c r="X111" s="45"/>
      <c r="Y111" s="45"/>
      <c r="Z111" s="45"/>
      <c r="AA111" s="45"/>
      <c r="AB111" s="45"/>
      <c r="AC111" s="48">
        <f t="shared" si="12"/>
        <v>16813.300000000003</v>
      </c>
      <c r="AD111" s="44">
        <v>8646.3000000000029</v>
      </c>
      <c r="AE111" s="44"/>
      <c r="AF111" s="44"/>
      <c r="AG111" s="44">
        <v>1239.0000000000002</v>
      </c>
      <c r="AH111" s="52"/>
      <c r="AI111" s="53"/>
      <c r="AJ111" s="52"/>
      <c r="AK111" s="54"/>
      <c r="AL111" s="52"/>
      <c r="AM111" s="53"/>
      <c r="AN111" s="54"/>
      <c r="AO111" s="54"/>
      <c r="AP111" s="54"/>
      <c r="AQ111" s="53"/>
      <c r="AR111" s="52">
        <v>6928</v>
      </c>
      <c r="AS111" s="54"/>
      <c r="AT111" s="54"/>
      <c r="AU111" s="53"/>
      <c r="AV111" s="53"/>
      <c r="AW111" s="60"/>
    </row>
    <row r="112" spans="1:204" s="4" customFormat="1" ht="24" hidden="1" customHeight="1">
      <c r="A112" s="250"/>
      <c r="B112" s="26" t="s">
        <v>377</v>
      </c>
      <c r="C112" s="22"/>
      <c r="D112" s="23"/>
      <c r="E112" s="23"/>
      <c r="F112" s="24"/>
      <c r="G112" s="24"/>
      <c r="H112" s="24"/>
      <c r="I112" s="24"/>
      <c r="J112" s="24"/>
      <c r="K112" s="24"/>
      <c r="L112" s="24"/>
      <c r="M112" s="24"/>
      <c r="N112" s="22"/>
      <c r="O112" s="22"/>
      <c r="P112" s="24"/>
      <c r="Q112" s="42">
        <f t="shared" si="13"/>
        <v>58225.1</v>
      </c>
      <c r="R112" s="43">
        <f t="shared" si="17"/>
        <v>0</v>
      </c>
      <c r="S112" s="44"/>
      <c r="T112" s="44"/>
      <c r="U112" s="45"/>
      <c r="V112" s="45"/>
      <c r="W112" s="45"/>
      <c r="X112" s="45"/>
      <c r="Y112" s="45"/>
      <c r="Z112" s="45"/>
      <c r="AA112" s="45"/>
      <c r="AB112" s="45"/>
      <c r="AC112" s="48">
        <f t="shared" si="12"/>
        <v>58225.1</v>
      </c>
      <c r="AD112" s="44">
        <v>2176.1999999999998</v>
      </c>
      <c r="AE112" s="44">
        <v>47696</v>
      </c>
      <c r="AF112" s="44">
        <v>412</v>
      </c>
      <c r="AG112" s="44">
        <v>1348.9</v>
      </c>
      <c r="AH112" s="52"/>
      <c r="AI112" s="53"/>
      <c r="AJ112" s="52"/>
      <c r="AK112" s="54"/>
      <c r="AL112" s="52"/>
      <c r="AM112" s="53"/>
      <c r="AN112" s="54"/>
      <c r="AO112" s="54"/>
      <c r="AP112" s="54"/>
      <c r="AQ112" s="53"/>
      <c r="AR112" s="52">
        <v>6592</v>
      </c>
      <c r="AS112" s="54"/>
      <c r="AT112" s="54"/>
      <c r="AU112" s="53"/>
      <c r="AV112" s="53"/>
      <c r="AW112" s="60"/>
    </row>
    <row r="113" spans="1:204" s="4" customFormat="1" ht="24" hidden="1" customHeight="1">
      <c r="A113" s="250"/>
      <c r="B113" s="26" t="s">
        <v>378</v>
      </c>
      <c r="C113" s="22"/>
      <c r="D113" s="23"/>
      <c r="E113" s="23"/>
      <c r="F113" s="24"/>
      <c r="G113" s="24"/>
      <c r="H113" s="24"/>
      <c r="I113" s="24"/>
      <c r="J113" s="24"/>
      <c r="K113" s="24"/>
      <c r="L113" s="24"/>
      <c r="M113" s="24"/>
      <c r="N113" s="22"/>
      <c r="O113" s="22"/>
      <c r="P113" s="24"/>
      <c r="Q113" s="42">
        <f t="shared" si="13"/>
        <v>10565.0239</v>
      </c>
      <c r="R113" s="43">
        <f t="shared" si="17"/>
        <v>0</v>
      </c>
      <c r="S113" s="44"/>
      <c r="T113" s="44"/>
      <c r="U113" s="45"/>
      <c r="V113" s="45"/>
      <c r="W113" s="45"/>
      <c r="X113" s="45"/>
      <c r="Y113" s="45"/>
      <c r="Z113" s="45"/>
      <c r="AA113" s="45"/>
      <c r="AB113" s="45"/>
      <c r="AC113" s="48">
        <f t="shared" si="12"/>
        <v>10565.0239</v>
      </c>
      <c r="AD113" s="44">
        <v>3497.0000000000009</v>
      </c>
      <c r="AE113" s="44"/>
      <c r="AF113" s="44"/>
      <c r="AG113" s="44">
        <v>1391.0238999999995</v>
      </c>
      <c r="AH113" s="52">
        <v>221</v>
      </c>
      <c r="AI113" s="53"/>
      <c r="AJ113" s="52"/>
      <c r="AK113" s="54"/>
      <c r="AL113" s="52">
        <v>48</v>
      </c>
      <c r="AM113" s="53"/>
      <c r="AN113" s="54"/>
      <c r="AO113" s="54"/>
      <c r="AP113" s="54"/>
      <c r="AQ113" s="53"/>
      <c r="AR113" s="52">
        <v>5408</v>
      </c>
      <c r="AS113" s="54"/>
      <c r="AT113" s="54"/>
      <c r="AU113" s="53"/>
      <c r="AV113" s="53"/>
      <c r="AW113" s="60"/>
    </row>
    <row r="114" spans="1:204" s="3" customFormat="1" ht="24" customHeight="1">
      <c r="A114" s="303" t="s">
        <v>112</v>
      </c>
      <c r="B114" s="263"/>
      <c r="C114" s="62"/>
      <c r="D114" s="63"/>
      <c r="E114" s="63"/>
      <c r="F114" s="64"/>
      <c r="G114" s="64"/>
      <c r="H114" s="64"/>
      <c r="I114" s="64"/>
      <c r="J114" s="64"/>
      <c r="K114" s="64"/>
      <c r="L114" s="64"/>
      <c r="M114" s="64"/>
      <c r="N114" s="62"/>
      <c r="O114" s="62"/>
      <c r="P114" s="65"/>
      <c r="Q114" s="39">
        <f t="shared" si="13"/>
        <v>10732.655999999999</v>
      </c>
      <c r="R114" s="36">
        <f t="shared" si="17"/>
        <v>4000</v>
      </c>
      <c r="S114" s="66"/>
      <c r="T114" s="67"/>
      <c r="U114" s="67"/>
      <c r="V114" s="67"/>
      <c r="W114" s="67">
        <v>1000</v>
      </c>
      <c r="X114" s="67">
        <v>3000</v>
      </c>
      <c r="Y114" s="67"/>
      <c r="Z114" s="67"/>
      <c r="AA114" s="67"/>
      <c r="AB114" s="36">
        <f>AC114+AW114</f>
        <v>6732.6559999999999</v>
      </c>
      <c r="AC114" s="36">
        <f t="shared" si="12"/>
        <v>6732.6559999999999</v>
      </c>
      <c r="AD114" s="67">
        <f>AD115+AD119+AD120+AD121+AD122+AD123+AD124+AD125</f>
        <v>2794.9</v>
      </c>
      <c r="AE114" s="67">
        <f>AE115+AE119+AE120+AE121+AE122+AE123+AE124+AE125</f>
        <v>708</v>
      </c>
      <c r="AF114" s="67"/>
      <c r="AG114" s="67">
        <f>AG115+AG119+AG120+AG121+AG122+AG123+AG124+AG125</f>
        <v>804.75599999999997</v>
      </c>
      <c r="AH114" s="55"/>
      <c r="AI114" s="56"/>
      <c r="AJ114" s="55"/>
      <c r="AK114" s="56">
        <v>793</v>
      </c>
      <c r="AL114" s="67">
        <f>AL115+AL119+AL120+AL121+AL122+AL123+AL124+AL125</f>
        <v>107</v>
      </c>
      <c r="AM114" s="56"/>
      <c r="AN114" s="56"/>
      <c r="AO114" s="56">
        <v>345</v>
      </c>
      <c r="AP114" s="56"/>
      <c r="AQ114" s="56"/>
      <c r="AR114" s="67"/>
      <c r="AS114" s="56">
        <v>1000</v>
      </c>
      <c r="AT114" s="67">
        <f>AT115+AT119+AT120+AT121+AT122+AT123+AT124+AT125</f>
        <v>180</v>
      </c>
      <c r="AU114" s="56"/>
      <c r="AV114" s="56"/>
      <c r="AW114" s="59"/>
      <c r="DL114" s="61"/>
      <c r="DM114" s="61"/>
      <c r="DN114" s="61"/>
      <c r="DO114" s="61"/>
      <c r="DP114" s="61"/>
      <c r="DQ114" s="61"/>
      <c r="DR114" s="61"/>
      <c r="DS114" s="61"/>
      <c r="DT114" s="61"/>
      <c r="DU114" s="61"/>
      <c r="DV114" s="61"/>
      <c r="DW114" s="61"/>
      <c r="DX114" s="61"/>
      <c r="DY114" s="61"/>
      <c r="DZ114" s="61"/>
      <c r="EA114" s="61"/>
      <c r="EB114" s="61"/>
      <c r="EC114" s="61"/>
      <c r="ED114" s="61"/>
      <c r="EE114" s="61"/>
      <c r="EF114" s="61"/>
      <c r="EG114" s="61"/>
      <c r="EH114" s="61"/>
      <c r="EI114" s="61"/>
      <c r="EJ114" s="61"/>
      <c r="EK114" s="61"/>
      <c r="EL114" s="61"/>
      <c r="EM114" s="61"/>
      <c r="EN114" s="61"/>
      <c r="EO114" s="61"/>
      <c r="EP114" s="61"/>
      <c r="EQ114" s="61"/>
      <c r="ER114" s="61"/>
      <c r="ES114" s="61"/>
      <c r="ET114" s="61"/>
      <c r="EU114" s="61"/>
      <c r="EV114" s="61"/>
      <c r="EW114" s="61"/>
      <c r="EX114" s="61"/>
      <c r="EY114" s="61"/>
      <c r="EZ114" s="61"/>
      <c r="FA114" s="61"/>
      <c r="FB114" s="61"/>
      <c r="FC114" s="61"/>
      <c r="FD114" s="61"/>
      <c r="FE114" s="61"/>
      <c r="FF114" s="61"/>
      <c r="FG114" s="61"/>
      <c r="FH114" s="61"/>
      <c r="FI114" s="61"/>
      <c r="FJ114" s="61"/>
      <c r="FK114" s="61"/>
      <c r="FL114" s="61"/>
      <c r="FM114" s="61"/>
      <c r="FN114" s="61"/>
      <c r="FO114" s="61"/>
      <c r="FP114" s="61"/>
      <c r="FQ114" s="61"/>
      <c r="FR114" s="61"/>
      <c r="FS114" s="61"/>
      <c r="FT114" s="61"/>
      <c r="FU114" s="61"/>
      <c r="FV114" s="61"/>
      <c r="FW114" s="61"/>
      <c r="FX114" s="61"/>
      <c r="FY114" s="61"/>
      <c r="FZ114" s="61"/>
      <c r="GA114" s="61"/>
      <c r="GB114" s="61"/>
      <c r="GC114" s="61"/>
      <c r="GD114" s="61"/>
      <c r="GE114" s="61"/>
      <c r="GF114" s="61"/>
      <c r="GG114" s="61"/>
      <c r="GH114" s="61"/>
      <c r="GI114" s="61"/>
      <c r="GJ114" s="61"/>
      <c r="GK114" s="61"/>
      <c r="GL114" s="61"/>
      <c r="GM114" s="61"/>
      <c r="GN114" s="61"/>
      <c r="GO114" s="61"/>
      <c r="GP114" s="61"/>
      <c r="GQ114" s="61"/>
      <c r="GR114" s="61"/>
      <c r="GS114" s="61"/>
      <c r="GT114" s="61"/>
      <c r="GU114" s="61"/>
      <c r="GV114" s="61"/>
    </row>
    <row r="115" spans="1:204" s="4" customFormat="1" ht="24" hidden="1" customHeight="1">
      <c r="A115" s="250" t="s">
        <v>282</v>
      </c>
      <c r="B115" s="21" t="s">
        <v>283</v>
      </c>
      <c r="C115" s="22"/>
      <c r="D115" s="23"/>
      <c r="E115" s="23"/>
      <c r="F115" s="24"/>
      <c r="G115" s="24"/>
      <c r="H115" s="24"/>
      <c r="I115" s="24"/>
      <c r="J115" s="24"/>
      <c r="K115" s="24"/>
      <c r="L115" s="24"/>
      <c r="M115" s="24"/>
      <c r="N115" s="22"/>
      <c r="O115" s="22"/>
      <c r="P115" s="24"/>
      <c r="Q115" s="42">
        <f t="shared" si="13"/>
        <v>2855.8</v>
      </c>
      <c r="R115" s="54"/>
      <c r="S115" s="54"/>
      <c r="T115" s="54"/>
      <c r="U115" s="68"/>
      <c r="V115" s="68"/>
      <c r="W115" s="68"/>
      <c r="X115" s="68"/>
      <c r="Y115" s="68"/>
      <c r="Z115" s="68"/>
      <c r="AA115" s="68"/>
      <c r="AB115" s="68"/>
      <c r="AC115" s="68">
        <f t="shared" si="12"/>
        <v>2855.8</v>
      </c>
      <c r="AD115" s="44">
        <f>SUM(AD116:AD118)</f>
        <v>1338</v>
      </c>
      <c r="AE115" s="44"/>
      <c r="AF115" s="44"/>
      <c r="AG115" s="44">
        <f>SUM(AG116:AG118)</f>
        <v>319.79999999999995</v>
      </c>
      <c r="AH115" s="52"/>
      <c r="AI115" s="53"/>
      <c r="AJ115" s="52"/>
      <c r="AK115" s="52">
        <v>793</v>
      </c>
      <c r="AL115" s="44">
        <f>SUM(AL116:AL118)</f>
        <v>60</v>
      </c>
      <c r="AM115" s="53"/>
      <c r="AN115" s="54"/>
      <c r="AO115" s="54">
        <v>345</v>
      </c>
      <c r="AP115" s="54"/>
      <c r="AQ115" s="53"/>
      <c r="AR115" s="52"/>
      <c r="AS115" s="54"/>
      <c r="AT115" s="54"/>
      <c r="AU115" s="53"/>
      <c r="AV115" s="53"/>
      <c r="AW115" s="60"/>
    </row>
    <row r="116" spans="1:204" s="4" customFormat="1" ht="24" hidden="1" customHeight="1">
      <c r="A116" s="250"/>
      <c r="B116" s="31" t="s">
        <v>380</v>
      </c>
      <c r="C116" s="22"/>
      <c r="D116" s="23"/>
      <c r="E116" s="23"/>
      <c r="F116" s="24"/>
      <c r="G116" s="24"/>
      <c r="H116" s="24"/>
      <c r="I116" s="24"/>
      <c r="J116" s="24"/>
      <c r="K116" s="24"/>
      <c r="L116" s="24"/>
      <c r="M116" s="24"/>
      <c r="N116" s="22"/>
      <c r="O116" s="22"/>
      <c r="P116" s="24"/>
      <c r="Q116" s="42">
        <f t="shared" si="13"/>
        <v>659.40000000000009</v>
      </c>
      <c r="R116" s="43">
        <f t="shared" ref="R116:R125" si="18">SUM(S116,T116,U116,V116,W116,X116,Y116,Z116,AA116)</f>
        <v>0</v>
      </c>
      <c r="S116" s="44"/>
      <c r="T116" s="44"/>
      <c r="U116" s="45"/>
      <c r="V116" s="45"/>
      <c r="W116" s="45"/>
      <c r="X116" s="45"/>
      <c r="Y116" s="45"/>
      <c r="Z116" s="45"/>
      <c r="AA116" s="45"/>
      <c r="AB116" s="45"/>
      <c r="AC116" s="48">
        <f t="shared" si="12"/>
        <v>659.40000000000009</v>
      </c>
      <c r="AD116" s="44">
        <v>496.80000000000013</v>
      </c>
      <c r="AE116" s="44"/>
      <c r="AF116" s="44"/>
      <c r="AG116" s="44">
        <v>162.59999999999997</v>
      </c>
      <c r="AH116" s="52"/>
      <c r="AI116" s="53"/>
      <c r="AJ116" s="52"/>
      <c r="AK116" s="54"/>
      <c r="AL116" s="52"/>
      <c r="AM116" s="53"/>
      <c r="AN116" s="54"/>
      <c r="AO116" s="54"/>
      <c r="AP116" s="54"/>
      <c r="AQ116" s="53"/>
      <c r="AR116" s="52"/>
      <c r="AS116" s="54"/>
      <c r="AT116" s="54"/>
      <c r="AU116" s="53"/>
      <c r="AV116" s="53"/>
      <c r="AW116" s="60"/>
    </row>
    <row r="117" spans="1:204" s="4" customFormat="1" ht="24" hidden="1" customHeight="1">
      <c r="A117" s="250"/>
      <c r="B117" s="31" t="s">
        <v>381</v>
      </c>
      <c r="C117" s="22"/>
      <c r="D117" s="23"/>
      <c r="E117" s="23"/>
      <c r="F117" s="24"/>
      <c r="G117" s="24"/>
      <c r="H117" s="24"/>
      <c r="I117" s="24"/>
      <c r="J117" s="24"/>
      <c r="K117" s="24"/>
      <c r="L117" s="24"/>
      <c r="M117" s="24"/>
      <c r="N117" s="22"/>
      <c r="O117" s="22"/>
      <c r="P117" s="24"/>
      <c r="Q117" s="42">
        <f t="shared" si="13"/>
        <v>483.6</v>
      </c>
      <c r="R117" s="43">
        <f t="shared" si="18"/>
        <v>0</v>
      </c>
      <c r="S117" s="44"/>
      <c r="T117" s="44"/>
      <c r="U117" s="45"/>
      <c r="V117" s="45"/>
      <c r="W117" s="45"/>
      <c r="X117" s="45"/>
      <c r="Y117" s="45"/>
      <c r="Z117" s="45"/>
      <c r="AA117" s="45"/>
      <c r="AB117" s="45"/>
      <c r="AC117" s="48">
        <f t="shared" si="12"/>
        <v>483.6</v>
      </c>
      <c r="AD117" s="44">
        <v>326.39999999999998</v>
      </c>
      <c r="AE117" s="44"/>
      <c r="AF117" s="44"/>
      <c r="AG117" s="44">
        <v>157.20000000000002</v>
      </c>
      <c r="AH117" s="52"/>
      <c r="AI117" s="53"/>
      <c r="AJ117" s="52"/>
      <c r="AK117" s="54"/>
      <c r="AL117" s="52"/>
      <c r="AM117" s="53"/>
      <c r="AN117" s="54"/>
      <c r="AO117" s="54"/>
      <c r="AP117" s="54"/>
      <c r="AQ117" s="53"/>
      <c r="AR117" s="52"/>
      <c r="AS117" s="54"/>
      <c r="AT117" s="54"/>
      <c r="AU117" s="53"/>
      <c r="AV117" s="53"/>
      <c r="AW117" s="60"/>
    </row>
    <row r="118" spans="1:204" s="4" customFormat="1" ht="24" hidden="1" customHeight="1">
      <c r="A118" s="250"/>
      <c r="B118" s="31" t="s">
        <v>382</v>
      </c>
      <c r="C118" s="22"/>
      <c r="D118" s="23"/>
      <c r="E118" s="23"/>
      <c r="F118" s="24"/>
      <c r="G118" s="24"/>
      <c r="H118" s="24"/>
      <c r="I118" s="24"/>
      <c r="J118" s="24"/>
      <c r="K118" s="24"/>
      <c r="L118" s="24"/>
      <c r="M118" s="24"/>
      <c r="N118" s="22"/>
      <c r="O118" s="22"/>
      <c r="P118" s="24"/>
      <c r="Q118" s="42">
        <f t="shared" si="13"/>
        <v>574.79999999999995</v>
      </c>
      <c r="R118" s="43">
        <f t="shared" si="18"/>
        <v>0</v>
      </c>
      <c r="S118" s="44"/>
      <c r="T118" s="44"/>
      <c r="U118" s="45"/>
      <c r="V118" s="45"/>
      <c r="W118" s="45"/>
      <c r="X118" s="45"/>
      <c r="Y118" s="45"/>
      <c r="Z118" s="45"/>
      <c r="AA118" s="45"/>
      <c r="AB118" s="45"/>
      <c r="AC118" s="48">
        <f t="shared" si="12"/>
        <v>574.79999999999995</v>
      </c>
      <c r="AD118" s="44">
        <v>514.79999999999995</v>
      </c>
      <c r="AE118" s="44"/>
      <c r="AF118" s="44"/>
      <c r="AG118" s="44"/>
      <c r="AH118" s="52"/>
      <c r="AI118" s="53"/>
      <c r="AJ118" s="52"/>
      <c r="AK118" s="54"/>
      <c r="AL118" s="52">
        <v>60</v>
      </c>
      <c r="AM118" s="53"/>
      <c r="AN118" s="54"/>
      <c r="AO118" s="54"/>
      <c r="AP118" s="54"/>
      <c r="AQ118" s="53"/>
      <c r="AR118" s="52"/>
      <c r="AS118" s="54"/>
      <c r="AT118" s="54"/>
      <c r="AU118" s="53"/>
      <c r="AV118" s="53"/>
      <c r="AW118" s="60"/>
    </row>
    <row r="119" spans="1:204" s="4" customFormat="1" ht="24" hidden="1" customHeight="1">
      <c r="A119" s="250" t="s">
        <v>298</v>
      </c>
      <c r="B119" s="26" t="s">
        <v>383</v>
      </c>
      <c r="C119" s="22"/>
      <c r="D119" s="23"/>
      <c r="E119" s="23"/>
      <c r="F119" s="24"/>
      <c r="G119" s="24"/>
      <c r="H119" s="24"/>
      <c r="I119" s="24"/>
      <c r="J119" s="24"/>
      <c r="K119" s="24"/>
      <c r="L119" s="24"/>
      <c r="M119" s="24"/>
      <c r="N119" s="22"/>
      <c r="O119" s="22"/>
      <c r="P119" s="24"/>
      <c r="Q119" s="42">
        <f t="shared" si="13"/>
        <v>175.95600000000005</v>
      </c>
      <c r="R119" s="43">
        <f t="shared" si="18"/>
        <v>0</v>
      </c>
      <c r="S119" s="44"/>
      <c r="T119" s="44"/>
      <c r="U119" s="45"/>
      <c r="V119" s="45"/>
      <c r="W119" s="45"/>
      <c r="X119" s="45"/>
      <c r="Y119" s="45"/>
      <c r="Z119" s="45"/>
      <c r="AA119" s="45"/>
      <c r="AB119" s="45"/>
      <c r="AC119" s="48">
        <f t="shared" si="12"/>
        <v>175.95600000000005</v>
      </c>
      <c r="AD119" s="44"/>
      <c r="AE119" s="44"/>
      <c r="AF119" s="44"/>
      <c r="AG119" s="44">
        <v>175.95600000000005</v>
      </c>
      <c r="AH119" s="52"/>
      <c r="AI119" s="53"/>
      <c r="AJ119" s="52"/>
      <c r="AK119" s="54"/>
      <c r="AL119" s="52"/>
      <c r="AM119" s="53"/>
      <c r="AN119" s="54"/>
      <c r="AO119" s="54"/>
      <c r="AP119" s="54"/>
      <c r="AQ119" s="53"/>
      <c r="AR119" s="52"/>
      <c r="AS119" s="54"/>
      <c r="AT119" s="54"/>
      <c r="AU119" s="53"/>
      <c r="AV119" s="53"/>
      <c r="AW119" s="60"/>
    </row>
    <row r="120" spans="1:204" s="4" customFormat="1" ht="24" hidden="1" customHeight="1">
      <c r="A120" s="250"/>
      <c r="B120" s="26" t="s">
        <v>384</v>
      </c>
      <c r="C120" s="22"/>
      <c r="D120" s="23"/>
      <c r="E120" s="23"/>
      <c r="F120" s="24"/>
      <c r="G120" s="24"/>
      <c r="H120" s="24"/>
      <c r="I120" s="24"/>
      <c r="J120" s="24"/>
      <c r="K120" s="24"/>
      <c r="L120" s="24"/>
      <c r="M120" s="24"/>
      <c r="N120" s="22"/>
      <c r="O120" s="22"/>
      <c r="P120" s="24"/>
      <c r="Q120" s="42">
        <f t="shared" si="13"/>
        <v>264.8</v>
      </c>
      <c r="R120" s="43">
        <f t="shared" si="18"/>
        <v>0</v>
      </c>
      <c r="S120" s="44"/>
      <c r="T120" s="44"/>
      <c r="U120" s="45"/>
      <c r="V120" s="45"/>
      <c r="W120" s="45"/>
      <c r="X120" s="45"/>
      <c r="Y120" s="45"/>
      <c r="Z120" s="45"/>
      <c r="AA120" s="45"/>
      <c r="AB120" s="45"/>
      <c r="AC120" s="48">
        <f t="shared" si="12"/>
        <v>264.8</v>
      </c>
      <c r="AD120" s="44">
        <v>58.8</v>
      </c>
      <c r="AE120" s="44"/>
      <c r="AF120" s="44"/>
      <c r="AG120" s="44">
        <v>159</v>
      </c>
      <c r="AH120" s="52"/>
      <c r="AI120" s="53"/>
      <c r="AJ120" s="52"/>
      <c r="AK120" s="54"/>
      <c r="AL120" s="52">
        <v>47</v>
      </c>
      <c r="AM120" s="53"/>
      <c r="AN120" s="54"/>
      <c r="AO120" s="54"/>
      <c r="AP120" s="54"/>
      <c r="AQ120" s="53"/>
      <c r="AR120" s="52"/>
      <c r="AS120" s="54"/>
      <c r="AT120" s="54"/>
      <c r="AU120" s="53"/>
      <c r="AV120" s="53"/>
      <c r="AW120" s="60"/>
    </row>
    <row r="121" spans="1:204" s="4" customFormat="1" ht="24" hidden="1" customHeight="1">
      <c r="A121" s="250"/>
      <c r="B121" s="26" t="s">
        <v>385</v>
      </c>
      <c r="C121" s="22"/>
      <c r="D121" s="23"/>
      <c r="E121" s="23"/>
      <c r="F121" s="24"/>
      <c r="G121" s="24"/>
      <c r="H121" s="24"/>
      <c r="I121" s="24"/>
      <c r="J121" s="24"/>
      <c r="K121" s="24"/>
      <c r="L121" s="24"/>
      <c r="M121" s="24"/>
      <c r="N121" s="22"/>
      <c r="O121" s="22"/>
      <c r="P121" s="24"/>
      <c r="Q121" s="42">
        <f t="shared" si="13"/>
        <v>2004.4</v>
      </c>
      <c r="R121" s="43">
        <f t="shared" si="18"/>
        <v>0</v>
      </c>
      <c r="S121" s="44"/>
      <c r="T121" s="44"/>
      <c r="U121" s="45"/>
      <c r="V121" s="45"/>
      <c r="W121" s="45"/>
      <c r="X121" s="45"/>
      <c r="Y121" s="45"/>
      <c r="Z121" s="45"/>
      <c r="AA121" s="45"/>
      <c r="AB121" s="45"/>
      <c r="AC121" s="48">
        <f t="shared" si="12"/>
        <v>2004.4</v>
      </c>
      <c r="AD121" s="44">
        <v>824.40000000000009</v>
      </c>
      <c r="AE121" s="44"/>
      <c r="AF121" s="44"/>
      <c r="AG121" s="44"/>
      <c r="AH121" s="52"/>
      <c r="AI121" s="53"/>
      <c r="AJ121" s="52"/>
      <c r="AK121" s="54"/>
      <c r="AL121" s="52"/>
      <c r="AM121" s="53"/>
      <c r="AN121" s="54"/>
      <c r="AO121" s="54"/>
      <c r="AP121" s="54"/>
      <c r="AQ121" s="53"/>
      <c r="AR121" s="52"/>
      <c r="AS121" s="54">
        <v>1000</v>
      </c>
      <c r="AT121" s="54">
        <v>180</v>
      </c>
      <c r="AU121" s="53"/>
      <c r="AV121" s="53"/>
      <c r="AW121" s="60"/>
    </row>
    <row r="122" spans="1:204" s="4" customFormat="1" ht="24" hidden="1" customHeight="1">
      <c r="A122" s="250"/>
      <c r="B122" s="26" t="s">
        <v>386</v>
      </c>
      <c r="C122" s="22"/>
      <c r="D122" s="23"/>
      <c r="E122" s="23"/>
      <c r="F122" s="24"/>
      <c r="G122" s="24"/>
      <c r="H122" s="24"/>
      <c r="I122" s="24"/>
      <c r="J122" s="24"/>
      <c r="K122" s="24"/>
      <c r="L122" s="24"/>
      <c r="M122" s="24"/>
      <c r="N122" s="22"/>
      <c r="O122" s="22"/>
      <c r="P122" s="24"/>
      <c r="Q122" s="42">
        <f t="shared" si="13"/>
        <v>768</v>
      </c>
      <c r="R122" s="43">
        <f t="shared" si="18"/>
        <v>0</v>
      </c>
      <c r="S122" s="44"/>
      <c r="T122" s="44"/>
      <c r="U122" s="45"/>
      <c r="V122" s="45"/>
      <c r="W122" s="45"/>
      <c r="X122" s="45"/>
      <c r="Y122" s="45"/>
      <c r="Z122" s="45"/>
      <c r="AA122" s="45"/>
      <c r="AB122" s="45"/>
      <c r="AC122" s="48">
        <f t="shared" si="12"/>
        <v>768</v>
      </c>
      <c r="AD122" s="44">
        <v>60</v>
      </c>
      <c r="AE122" s="44">
        <v>708</v>
      </c>
      <c r="AF122" s="44"/>
      <c r="AG122" s="44"/>
      <c r="AH122" s="52"/>
      <c r="AI122" s="53"/>
      <c r="AJ122" s="52"/>
      <c r="AK122" s="54"/>
      <c r="AL122" s="52"/>
      <c r="AM122" s="53"/>
      <c r="AN122" s="54"/>
      <c r="AO122" s="54"/>
      <c r="AP122" s="54"/>
      <c r="AQ122" s="53"/>
      <c r="AR122" s="52"/>
      <c r="AS122" s="54"/>
      <c r="AT122" s="54"/>
      <c r="AU122" s="53"/>
      <c r="AV122" s="53"/>
      <c r="AW122" s="60"/>
    </row>
    <row r="123" spans="1:204" s="4" customFormat="1" ht="24" hidden="1" customHeight="1">
      <c r="A123" s="250"/>
      <c r="B123" s="26" t="s">
        <v>387</v>
      </c>
      <c r="C123" s="22"/>
      <c r="D123" s="23"/>
      <c r="E123" s="23"/>
      <c r="F123" s="24"/>
      <c r="G123" s="24"/>
      <c r="H123" s="24"/>
      <c r="I123" s="24"/>
      <c r="J123" s="24"/>
      <c r="K123" s="24"/>
      <c r="L123" s="24"/>
      <c r="M123" s="24"/>
      <c r="N123" s="22"/>
      <c r="O123" s="22"/>
      <c r="P123" s="24"/>
      <c r="Q123" s="42">
        <f t="shared" si="13"/>
        <v>256.8</v>
      </c>
      <c r="R123" s="43">
        <f t="shared" si="18"/>
        <v>0</v>
      </c>
      <c r="S123" s="44"/>
      <c r="T123" s="44"/>
      <c r="U123" s="45"/>
      <c r="V123" s="45"/>
      <c r="W123" s="45"/>
      <c r="X123" s="45"/>
      <c r="Y123" s="45"/>
      <c r="Z123" s="45"/>
      <c r="AA123" s="45"/>
      <c r="AB123" s="45"/>
      <c r="AC123" s="48">
        <f t="shared" si="12"/>
        <v>256.8</v>
      </c>
      <c r="AD123" s="44">
        <v>106.80000000000001</v>
      </c>
      <c r="AE123" s="44"/>
      <c r="AF123" s="44"/>
      <c r="AG123" s="44">
        <v>150</v>
      </c>
      <c r="AH123" s="52"/>
      <c r="AI123" s="53"/>
      <c r="AJ123" s="52"/>
      <c r="AK123" s="54"/>
      <c r="AL123" s="52"/>
      <c r="AM123" s="53"/>
      <c r="AN123" s="54"/>
      <c r="AO123" s="54"/>
      <c r="AP123" s="54"/>
      <c r="AQ123" s="53"/>
      <c r="AR123" s="52"/>
      <c r="AS123" s="54"/>
      <c r="AT123" s="54"/>
      <c r="AU123" s="53"/>
      <c r="AV123" s="53"/>
      <c r="AW123" s="60"/>
    </row>
    <row r="124" spans="1:204" s="4" customFormat="1" ht="24" hidden="1" customHeight="1">
      <c r="A124" s="250"/>
      <c r="B124" s="26" t="s">
        <v>388</v>
      </c>
      <c r="C124" s="22"/>
      <c r="D124" s="23"/>
      <c r="E124" s="23"/>
      <c r="F124" s="24"/>
      <c r="G124" s="24"/>
      <c r="H124" s="24"/>
      <c r="I124" s="24"/>
      <c r="J124" s="24"/>
      <c r="K124" s="24"/>
      <c r="L124" s="24"/>
      <c r="M124" s="24"/>
      <c r="N124" s="22"/>
      <c r="O124" s="22"/>
      <c r="P124" s="24"/>
      <c r="Q124" s="42">
        <f t="shared" si="13"/>
        <v>0</v>
      </c>
      <c r="R124" s="43">
        <f t="shared" si="18"/>
        <v>0</v>
      </c>
      <c r="S124" s="44"/>
      <c r="T124" s="44"/>
      <c r="U124" s="45"/>
      <c r="V124" s="45"/>
      <c r="W124" s="45"/>
      <c r="X124" s="45"/>
      <c r="Y124" s="45"/>
      <c r="Z124" s="45"/>
      <c r="AA124" s="45"/>
      <c r="AB124" s="45"/>
      <c r="AC124" s="48">
        <f t="shared" si="12"/>
        <v>0</v>
      </c>
      <c r="AD124" s="44"/>
      <c r="AE124" s="44"/>
      <c r="AF124" s="44"/>
      <c r="AG124" s="44"/>
      <c r="AH124" s="52"/>
      <c r="AI124" s="53"/>
      <c r="AJ124" s="52"/>
      <c r="AK124" s="54"/>
      <c r="AL124" s="52"/>
      <c r="AM124" s="53"/>
      <c r="AN124" s="54"/>
      <c r="AO124" s="54"/>
      <c r="AP124" s="54"/>
      <c r="AQ124" s="53"/>
      <c r="AR124" s="52"/>
      <c r="AS124" s="54"/>
      <c r="AT124" s="54"/>
      <c r="AU124" s="53"/>
      <c r="AV124" s="53"/>
      <c r="AW124" s="60"/>
    </row>
    <row r="125" spans="1:204" s="4" customFormat="1" ht="24" hidden="1" customHeight="1">
      <c r="A125" s="250"/>
      <c r="B125" s="26" t="s">
        <v>389</v>
      </c>
      <c r="C125" s="22"/>
      <c r="D125" s="23"/>
      <c r="E125" s="23"/>
      <c r="F125" s="24"/>
      <c r="G125" s="24"/>
      <c r="H125" s="24"/>
      <c r="I125" s="24"/>
      <c r="J125" s="24"/>
      <c r="K125" s="24"/>
      <c r="L125" s="24"/>
      <c r="M125" s="24"/>
      <c r="N125" s="22"/>
      <c r="O125" s="22"/>
      <c r="P125" s="24"/>
      <c r="Q125" s="42">
        <f t="shared" si="13"/>
        <v>406.89999999999992</v>
      </c>
      <c r="R125" s="43">
        <f t="shared" si="18"/>
        <v>0</v>
      </c>
      <c r="S125" s="44"/>
      <c r="T125" s="44"/>
      <c r="U125" s="45"/>
      <c r="V125" s="45"/>
      <c r="W125" s="45"/>
      <c r="X125" s="45"/>
      <c r="Y125" s="45"/>
      <c r="Z125" s="45"/>
      <c r="AA125" s="45"/>
      <c r="AB125" s="45"/>
      <c r="AC125" s="48">
        <f t="shared" si="12"/>
        <v>406.89999999999992</v>
      </c>
      <c r="AD125" s="44">
        <v>406.89999999999992</v>
      </c>
      <c r="AE125" s="44"/>
      <c r="AF125" s="44"/>
      <c r="AG125" s="44"/>
      <c r="AH125" s="52"/>
      <c r="AI125" s="53"/>
      <c r="AJ125" s="52"/>
      <c r="AK125" s="54"/>
      <c r="AL125" s="52"/>
      <c r="AM125" s="53"/>
      <c r="AN125" s="54"/>
      <c r="AO125" s="54"/>
      <c r="AP125" s="54"/>
      <c r="AQ125" s="53"/>
      <c r="AR125" s="52"/>
      <c r="AS125" s="54"/>
      <c r="AT125" s="54"/>
      <c r="AU125" s="53"/>
      <c r="AV125" s="53"/>
      <c r="AW125" s="60"/>
    </row>
    <row r="126" spans="1:204" s="3" customFormat="1" ht="24" customHeight="1">
      <c r="A126" s="303" t="s">
        <v>113</v>
      </c>
      <c r="B126" s="248"/>
      <c r="C126" s="17"/>
      <c r="D126" s="18"/>
      <c r="E126" s="18"/>
      <c r="F126" s="19"/>
      <c r="G126" s="19"/>
      <c r="H126" s="19"/>
      <c r="I126" s="19"/>
      <c r="J126" s="19"/>
      <c r="K126" s="19"/>
      <c r="L126" s="19"/>
      <c r="M126" s="19"/>
      <c r="N126" s="17"/>
      <c r="O126" s="17"/>
      <c r="P126" s="34"/>
      <c r="Q126" s="39">
        <f t="shared" si="13"/>
        <v>14883.8</v>
      </c>
      <c r="R126" s="36"/>
      <c r="S126" s="40"/>
      <c r="T126" s="41"/>
      <c r="U126" s="41"/>
      <c r="V126" s="41"/>
      <c r="W126" s="41"/>
      <c r="X126" s="41"/>
      <c r="Y126" s="41"/>
      <c r="Z126" s="41"/>
      <c r="AA126" s="41"/>
      <c r="AB126" s="36">
        <f>AC126+AW126</f>
        <v>14883.8</v>
      </c>
      <c r="AC126" s="36">
        <f t="shared" si="12"/>
        <v>14883.8</v>
      </c>
      <c r="AD126" s="41">
        <f>AD127+AD130+AD131+AD132+AD133</f>
        <v>4220.2</v>
      </c>
      <c r="AE126" s="41">
        <f>AE127+AE130+AE131+AE132+AE133</f>
        <v>354</v>
      </c>
      <c r="AF126" s="41">
        <f>AF127+AF130+AF131+AF132+AF133</f>
        <v>17</v>
      </c>
      <c r="AG126" s="41">
        <f>AG127+AG130+AG131+AG132+AG133</f>
        <v>1113.3</v>
      </c>
      <c r="AH126" s="55"/>
      <c r="AI126" s="51"/>
      <c r="AJ126" s="41">
        <f>AJ127+AJ130+AJ131+AJ132+AJ133</f>
        <v>73</v>
      </c>
      <c r="AK126" s="51">
        <v>66</v>
      </c>
      <c r="AL126" s="41">
        <f>AL127+AL130+AL131+AL132+AL133</f>
        <v>38</v>
      </c>
      <c r="AM126" s="51"/>
      <c r="AN126" s="51"/>
      <c r="AO126" s="51">
        <v>20</v>
      </c>
      <c r="AP126" s="51"/>
      <c r="AQ126" s="51"/>
      <c r="AR126" s="41">
        <f>AR127+AR130+AR131+AR132+AR133</f>
        <v>7882.3</v>
      </c>
      <c r="AS126" s="41">
        <f>AS127+AS130+AS131+AS132+AS133</f>
        <v>1000</v>
      </c>
      <c r="AT126" s="41">
        <f>AT127+AT130+AT131+AT132+AT133</f>
        <v>100</v>
      </c>
      <c r="AU126" s="51"/>
      <c r="AV126" s="51"/>
      <c r="AW126" s="59"/>
      <c r="DL126" s="61"/>
      <c r="DM126" s="61"/>
      <c r="DN126" s="61"/>
      <c r="DO126" s="61"/>
      <c r="DP126" s="61"/>
      <c r="DQ126" s="61"/>
      <c r="DR126" s="61"/>
      <c r="DS126" s="61"/>
      <c r="DT126" s="61"/>
      <c r="DU126" s="61"/>
      <c r="DV126" s="61"/>
      <c r="DW126" s="61"/>
      <c r="DX126" s="61"/>
      <c r="DY126" s="61"/>
      <c r="DZ126" s="61"/>
      <c r="EA126" s="61"/>
      <c r="EB126" s="61"/>
      <c r="EC126" s="61"/>
      <c r="ED126" s="61"/>
      <c r="EE126" s="61"/>
      <c r="EF126" s="61"/>
      <c r="EG126" s="61"/>
      <c r="EH126" s="61"/>
      <c r="EI126" s="61"/>
      <c r="EJ126" s="61"/>
      <c r="EK126" s="61"/>
      <c r="EL126" s="61"/>
      <c r="EM126" s="61"/>
      <c r="EN126" s="61"/>
      <c r="EO126" s="61"/>
      <c r="EP126" s="61"/>
      <c r="EQ126" s="61"/>
      <c r="ER126" s="61"/>
      <c r="ES126" s="61"/>
      <c r="ET126" s="61"/>
      <c r="EU126" s="61"/>
      <c r="EV126" s="61"/>
      <c r="EW126" s="61"/>
      <c r="EX126" s="61"/>
      <c r="EY126" s="61"/>
      <c r="EZ126" s="61"/>
      <c r="FA126" s="61"/>
      <c r="FB126" s="61"/>
      <c r="FC126" s="61"/>
      <c r="FD126" s="61"/>
      <c r="FE126" s="61"/>
      <c r="FF126" s="61"/>
      <c r="FG126" s="61"/>
      <c r="FH126" s="61"/>
      <c r="FI126" s="61"/>
      <c r="FJ126" s="61"/>
      <c r="FK126" s="61"/>
      <c r="FL126" s="61"/>
      <c r="FM126" s="61"/>
      <c r="FN126" s="61"/>
      <c r="FO126" s="61"/>
      <c r="FP126" s="61"/>
      <c r="FQ126" s="61"/>
      <c r="FR126" s="61"/>
      <c r="FS126" s="61"/>
      <c r="FT126" s="61"/>
      <c r="FU126" s="61"/>
      <c r="FV126" s="61"/>
      <c r="FW126" s="61"/>
      <c r="FX126" s="61"/>
      <c r="FY126" s="61"/>
      <c r="FZ126" s="61"/>
      <c r="GA126" s="61"/>
      <c r="GB126" s="61"/>
      <c r="GC126" s="61"/>
      <c r="GD126" s="61"/>
      <c r="GE126" s="61"/>
      <c r="GF126" s="61"/>
      <c r="GG126" s="61"/>
      <c r="GH126" s="61"/>
      <c r="GI126" s="61"/>
      <c r="GJ126" s="61"/>
      <c r="GK126" s="61"/>
      <c r="GL126" s="61"/>
      <c r="GM126" s="61"/>
      <c r="GN126" s="61"/>
      <c r="GO126" s="61"/>
      <c r="GP126" s="61"/>
      <c r="GQ126" s="61"/>
      <c r="GR126" s="61"/>
      <c r="GS126" s="61"/>
      <c r="GT126" s="61"/>
      <c r="GU126" s="61"/>
      <c r="GV126" s="61"/>
    </row>
    <row r="127" spans="1:204" s="4" customFormat="1" ht="24" hidden="1" customHeight="1">
      <c r="A127" s="250" t="s">
        <v>282</v>
      </c>
      <c r="B127" s="21" t="s">
        <v>283</v>
      </c>
      <c r="C127" s="22"/>
      <c r="D127" s="23"/>
      <c r="E127" s="23"/>
      <c r="F127" s="24"/>
      <c r="G127" s="24"/>
      <c r="H127" s="24"/>
      <c r="I127" s="24"/>
      <c r="J127" s="24"/>
      <c r="K127" s="24"/>
      <c r="L127" s="24"/>
      <c r="M127" s="24"/>
      <c r="N127" s="22"/>
      <c r="O127" s="22"/>
      <c r="P127" s="24"/>
      <c r="Q127" s="42">
        <f t="shared" si="13"/>
        <v>8886.6</v>
      </c>
      <c r="R127" s="43">
        <f t="shared" ref="R127:R133" si="19">SUM(S127,T127,U127,V127,W127,X127,Y127,Z127,AA127)</f>
        <v>0</v>
      </c>
      <c r="S127" s="44"/>
      <c r="T127" s="44"/>
      <c r="U127" s="45"/>
      <c r="V127" s="45"/>
      <c r="W127" s="45"/>
      <c r="X127" s="45"/>
      <c r="Y127" s="45"/>
      <c r="Z127" s="45"/>
      <c r="AA127" s="45"/>
      <c r="AB127" s="45"/>
      <c r="AC127" s="48">
        <f t="shared" si="12"/>
        <v>8886.6</v>
      </c>
      <c r="AD127" s="44">
        <f>SUM(AD128:AD129)</f>
        <v>1151.8</v>
      </c>
      <c r="AE127" s="44"/>
      <c r="AF127" s="44"/>
      <c r="AG127" s="44">
        <f>SUM(AG128:AG129)</f>
        <v>346.49999999999994</v>
      </c>
      <c r="AH127" s="52"/>
      <c r="AI127" s="53"/>
      <c r="AJ127" s="52"/>
      <c r="AK127" s="52">
        <v>66</v>
      </c>
      <c r="AL127" s="52"/>
      <c r="AM127" s="53"/>
      <c r="AN127" s="54"/>
      <c r="AO127" s="54">
        <v>20</v>
      </c>
      <c r="AP127" s="54"/>
      <c r="AQ127" s="53"/>
      <c r="AR127" s="44">
        <f>SUM(AR128:AR129)</f>
        <v>7302.3</v>
      </c>
      <c r="AS127" s="54"/>
      <c r="AT127" s="54"/>
      <c r="AU127" s="53"/>
      <c r="AV127" s="53"/>
      <c r="AW127" s="60"/>
    </row>
    <row r="128" spans="1:204" s="4" customFormat="1" ht="24" hidden="1" customHeight="1">
      <c r="A128" s="250"/>
      <c r="B128" s="31" t="s">
        <v>391</v>
      </c>
      <c r="C128" s="22"/>
      <c r="D128" s="23"/>
      <c r="E128" s="23"/>
      <c r="F128" s="24"/>
      <c r="G128" s="24"/>
      <c r="H128" s="24"/>
      <c r="I128" s="24"/>
      <c r="J128" s="24"/>
      <c r="K128" s="24"/>
      <c r="L128" s="24"/>
      <c r="M128" s="24"/>
      <c r="N128" s="22"/>
      <c r="O128" s="22"/>
      <c r="P128" s="24"/>
      <c r="Q128" s="42">
        <f t="shared" si="13"/>
        <v>8630.6</v>
      </c>
      <c r="R128" s="43">
        <f t="shared" si="19"/>
        <v>0</v>
      </c>
      <c r="S128" s="44"/>
      <c r="T128" s="44"/>
      <c r="U128" s="45"/>
      <c r="V128" s="45"/>
      <c r="W128" s="45"/>
      <c r="X128" s="45"/>
      <c r="Y128" s="45"/>
      <c r="Z128" s="45"/>
      <c r="AA128" s="45"/>
      <c r="AB128" s="45"/>
      <c r="AC128" s="48">
        <f t="shared" si="12"/>
        <v>8630.6</v>
      </c>
      <c r="AD128" s="44">
        <v>995.8</v>
      </c>
      <c r="AE128" s="44"/>
      <c r="AF128" s="44"/>
      <c r="AG128" s="44">
        <v>332.49999999999994</v>
      </c>
      <c r="AH128" s="52"/>
      <c r="AI128" s="53"/>
      <c r="AJ128" s="52"/>
      <c r="AK128" s="54"/>
      <c r="AL128" s="52"/>
      <c r="AM128" s="53"/>
      <c r="AN128" s="54"/>
      <c r="AO128" s="54"/>
      <c r="AP128" s="54"/>
      <c r="AQ128" s="53"/>
      <c r="AR128" s="52">
        <v>7302.3</v>
      </c>
      <c r="AS128" s="54"/>
      <c r="AT128" s="54"/>
      <c r="AU128" s="53"/>
      <c r="AV128" s="53"/>
      <c r="AW128" s="60"/>
    </row>
    <row r="129" spans="1:204" s="4" customFormat="1" ht="24" hidden="1" customHeight="1">
      <c r="A129" s="250"/>
      <c r="B129" s="31" t="s">
        <v>392</v>
      </c>
      <c r="C129" s="22"/>
      <c r="D129" s="23"/>
      <c r="E129" s="23"/>
      <c r="F129" s="24"/>
      <c r="G129" s="24"/>
      <c r="H129" s="24"/>
      <c r="I129" s="24"/>
      <c r="J129" s="24"/>
      <c r="K129" s="24"/>
      <c r="L129" s="24"/>
      <c r="M129" s="24"/>
      <c r="N129" s="22"/>
      <c r="O129" s="22"/>
      <c r="P129" s="24"/>
      <c r="Q129" s="42">
        <f t="shared" si="13"/>
        <v>170</v>
      </c>
      <c r="R129" s="43">
        <f t="shared" si="19"/>
        <v>0</v>
      </c>
      <c r="S129" s="44"/>
      <c r="T129" s="44"/>
      <c r="U129" s="45"/>
      <c r="V129" s="45"/>
      <c r="W129" s="45"/>
      <c r="X129" s="45"/>
      <c r="Y129" s="45"/>
      <c r="Z129" s="45"/>
      <c r="AA129" s="45"/>
      <c r="AB129" s="45"/>
      <c r="AC129" s="48">
        <f t="shared" si="12"/>
        <v>170</v>
      </c>
      <c r="AD129" s="44">
        <v>156</v>
      </c>
      <c r="AE129" s="44"/>
      <c r="AF129" s="44"/>
      <c r="AG129" s="44">
        <v>14</v>
      </c>
      <c r="AH129" s="52"/>
      <c r="AI129" s="53"/>
      <c r="AJ129" s="52"/>
      <c r="AK129" s="54"/>
      <c r="AL129" s="52"/>
      <c r="AM129" s="53"/>
      <c r="AN129" s="54"/>
      <c r="AO129" s="54"/>
      <c r="AP129" s="54"/>
      <c r="AQ129" s="53"/>
      <c r="AR129" s="52"/>
      <c r="AS129" s="54"/>
      <c r="AT129" s="54"/>
      <c r="AU129" s="53"/>
      <c r="AV129" s="53"/>
      <c r="AW129" s="60"/>
    </row>
    <row r="130" spans="1:204" s="4" customFormat="1" ht="24" hidden="1" customHeight="1">
      <c r="A130" s="250" t="s">
        <v>298</v>
      </c>
      <c r="B130" s="26" t="s">
        <v>393</v>
      </c>
      <c r="C130" s="22"/>
      <c r="D130" s="23"/>
      <c r="E130" s="23"/>
      <c r="F130" s="24"/>
      <c r="G130" s="24"/>
      <c r="H130" s="24"/>
      <c r="I130" s="24"/>
      <c r="J130" s="24"/>
      <c r="K130" s="24"/>
      <c r="L130" s="24"/>
      <c r="M130" s="24"/>
      <c r="N130" s="22"/>
      <c r="O130" s="22"/>
      <c r="P130" s="24"/>
      <c r="Q130" s="42">
        <f t="shared" si="13"/>
        <v>561.99999999999989</v>
      </c>
      <c r="R130" s="43">
        <f t="shared" si="19"/>
        <v>0</v>
      </c>
      <c r="S130" s="44"/>
      <c r="T130" s="44"/>
      <c r="U130" s="45"/>
      <c r="V130" s="45"/>
      <c r="W130" s="45"/>
      <c r="X130" s="45"/>
      <c r="Y130" s="45"/>
      <c r="Z130" s="45"/>
      <c r="AA130" s="45"/>
      <c r="AB130" s="45"/>
      <c r="AC130" s="48">
        <f t="shared" si="12"/>
        <v>561.99999999999989</v>
      </c>
      <c r="AD130" s="44">
        <v>263.99999999999994</v>
      </c>
      <c r="AE130" s="44"/>
      <c r="AF130" s="44"/>
      <c r="AG130" s="44">
        <v>224.99999999999994</v>
      </c>
      <c r="AH130" s="52"/>
      <c r="AI130" s="53"/>
      <c r="AJ130" s="52">
        <v>73</v>
      </c>
      <c r="AK130" s="54"/>
      <c r="AL130" s="52"/>
      <c r="AM130" s="53"/>
      <c r="AN130" s="54"/>
      <c r="AO130" s="54"/>
      <c r="AP130" s="54"/>
      <c r="AQ130" s="53"/>
      <c r="AR130" s="52"/>
      <c r="AS130" s="54"/>
      <c r="AT130" s="54"/>
      <c r="AU130" s="53"/>
      <c r="AV130" s="53"/>
      <c r="AW130" s="60"/>
    </row>
    <row r="131" spans="1:204" s="4" customFormat="1" ht="24" hidden="1" customHeight="1">
      <c r="A131" s="250"/>
      <c r="B131" s="26" t="s">
        <v>394</v>
      </c>
      <c r="C131" s="22"/>
      <c r="D131" s="23"/>
      <c r="E131" s="23"/>
      <c r="F131" s="24"/>
      <c r="G131" s="24"/>
      <c r="H131" s="24"/>
      <c r="I131" s="24"/>
      <c r="J131" s="24"/>
      <c r="K131" s="24"/>
      <c r="L131" s="24"/>
      <c r="M131" s="24"/>
      <c r="N131" s="22"/>
      <c r="O131" s="22"/>
      <c r="P131" s="24"/>
      <c r="Q131" s="42">
        <f t="shared" si="13"/>
        <v>3157.6</v>
      </c>
      <c r="R131" s="43">
        <f t="shared" si="19"/>
        <v>0</v>
      </c>
      <c r="S131" s="44"/>
      <c r="T131" s="44"/>
      <c r="U131" s="45"/>
      <c r="V131" s="45"/>
      <c r="W131" s="45"/>
      <c r="X131" s="45"/>
      <c r="Y131" s="45"/>
      <c r="Z131" s="45"/>
      <c r="AA131" s="45"/>
      <c r="AB131" s="45"/>
      <c r="AC131" s="48">
        <f t="shared" si="12"/>
        <v>3157.6</v>
      </c>
      <c r="AD131" s="44">
        <v>1306.8</v>
      </c>
      <c r="AE131" s="44"/>
      <c r="AF131" s="44">
        <v>17</v>
      </c>
      <c r="AG131" s="44">
        <v>253.8</v>
      </c>
      <c r="AH131" s="52"/>
      <c r="AI131" s="53"/>
      <c r="AJ131" s="52"/>
      <c r="AK131" s="54"/>
      <c r="AL131" s="52"/>
      <c r="AM131" s="53"/>
      <c r="AN131" s="54"/>
      <c r="AO131" s="54"/>
      <c r="AP131" s="54"/>
      <c r="AQ131" s="53"/>
      <c r="AR131" s="52">
        <v>580</v>
      </c>
      <c r="AS131" s="54">
        <v>1000</v>
      </c>
      <c r="AT131" s="54"/>
      <c r="AU131" s="53"/>
      <c r="AV131" s="53"/>
      <c r="AW131" s="60"/>
    </row>
    <row r="132" spans="1:204" s="4" customFormat="1" ht="24" hidden="1" customHeight="1">
      <c r="A132" s="250"/>
      <c r="B132" s="26" t="s">
        <v>395</v>
      </c>
      <c r="C132" s="22"/>
      <c r="D132" s="23"/>
      <c r="E132" s="23"/>
      <c r="F132" s="24"/>
      <c r="G132" s="24"/>
      <c r="H132" s="24"/>
      <c r="I132" s="24"/>
      <c r="J132" s="24"/>
      <c r="K132" s="24"/>
      <c r="L132" s="24"/>
      <c r="M132" s="24"/>
      <c r="N132" s="22"/>
      <c r="O132" s="22"/>
      <c r="P132" s="24"/>
      <c r="Q132" s="42">
        <f t="shared" si="13"/>
        <v>1774.1999999999996</v>
      </c>
      <c r="R132" s="43">
        <f t="shared" si="19"/>
        <v>0</v>
      </c>
      <c r="S132" s="44"/>
      <c r="T132" s="44"/>
      <c r="U132" s="45"/>
      <c r="V132" s="45"/>
      <c r="W132" s="45"/>
      <c r="X132" s="45"/>
      <c r="Y132" s="45"/>
      <c r="Z132" s="45"/>
      <c r="AA132" s="45"/>
      <c r="AB132" s="45"/>
      <c r="AC132" s="48">
        <f t="shared" si="12"/>
        <v>1774.1999999999996</v>
      </c>
      <c r="AD132" s="44">
        <v>1424.3999999999996</v>
      </c>
      <c r="AE132" s="44"/>
      <c r="AF132" s="44"/>
      <c r="AG132" s="44">
        <v>211.79999999999987</v>
      </c>
      <c r="AH132" s="52"/>
      <c r="AI132" s="53"/>
      <c r="AJ132" s="52"/>
      <c r="AK132" s="54"/>
      <c r="AL132" s="52">
        <v>38</v>
      </c>
      <c r="AM132" s="53"/>
      <c r="AN132" s="54"/>
      <c r="AO132" s="54"/>
      <c r="AP132" s="54"/>
      <c r="AQ132" s="53"/>
      <c r="AR132" s="52"/>
      <c r="AS132" s="54"/>
      <c r="AT132" s="54">
        <v>100</v>
      </c>
      <c r="AU132" s="53"/>
      <c r="AV132" s="53"/>
      <c r="AW132" s="60"/>
    </row>
    <row r="133" spans="1:204" s="4" customFormat="1" ht="24" hidden="1" customHeight="1">
      <c r="A133" s="250"/>
      <c r="B133" s="26" t="s">
        <v>396</v>
      </c>
      <c r="C133" s="22"/>
      <c r="D133" s="23"/>
      <c r="E133" s="23"/>
      <c r="F133" s="24"/>
      <c r="G133" s="24"/>
      <c r="H133" s="24"/>
      <c r="I133" s="24"/>
      <c r="J133" s="24"/>
      <c r="K133" s="24"/>
      <c r="L133" s="24"/>
      <c r="M133" s="24"/>
      <c r="N133" s="22"/>
      <c r="O133" s="22"/>
      <c r="P133" s="24"/>
      <c r="Q133" s="42">
        <f t="shared" si="13"/>
        <v>503.4</v>
      </c>
      <c r="R133" s="43">
        <f t="shared" si="19"/>
        <v>0</v>
      </c>
      <c r="S133" s="44"/>
      <c r="T133" s="44"/>
      <c r="U133" s="45"/>
      <c r="V133" s="45"/>
      <c r="W133" s="45"/>
      <c r="X133" s="45"/>
      <c r="Y133" s="45"/>
      <c r="Z133" s="45"/>
      <c r="AA133" s="45"/>
      <c r="AB133" s="45"/>
      <c r="AC133" s="48">
        <f t="shared" si="12"/>
        <v>503.4</v>
      </c>
      <c r="AD133" s="44">
        <v>73.2</v>
      </c>
      <c r="AE133" s="44">
        <v>354</v>
      </c>
      <c r="AF133" s="44"/>
      <c r="AG133" s="44">
        <v>76.2</v>
      </c>
      <c r="AH133" s="52"/>
      <c r="AI133" s="53"/>
      <c r="AJ133" s="52"/>
      <c r="AK133" s="54"/>
      <c r="AL133" s="52"/>
      <c r="AM133" s="53"/>
      <c r="AN133" s="54"/>
      <c r="AO133" s="54"/>
      <c r="AP133" s="54"/>
      <c r="AQ133" s="53"/>
      <c r="AR133" s="52"/>
      <c r="AS133" s="54"/>
      <c r="AT133" s="54"/>
      <c r="AU133" s="53"/>
      <c r="AV133" s="53"/>
      <c r="AW133" s="60"/>
    </row>
    <row r="134" spans="1:204" s="3" customFormat="1" ht="24" customHeight="1">
      <c r="A134" s="303" t="s">
        <v>114</v>
      </c>
      <c r="B134" s="248"/>
      <c r="C134" s="17"/>
      <c r="D134" s="18"/>
      <c r="E134" s="18"/>
      <c r="F134" s="19"/>
      <c r="G134" s="19"/>
      <c r="H134" s="19"/>
      <c r="I134" s="19"/>
      <c r="J134" s="19"/>
      <c r="K134" s="19"/>
      <c r="L134" s="19"/>
      <c r="M134" s="19"/>
      <c r="N134" s="17"/>
      <c r="O134" s="17"/>
      <c r="P134" s="34"/>
      <c r="Q134" s="39">
        <f t="shared" si="13"/>
        <v>53598.990600000005</v>
      </c>
      <c r="R134" s="36"/>
      <c r="S134" s="40"/>
      <c r="T134" s="41"/>
      <c r="U134" s="41"/>
      <c r="V134" s="41"/>
      <c r="W134" s="41"/>
      <c r="X134" s="41"/>
      <c r="Y134" s="41"/>
      <c r="Z134" s="41"/>
      <c r="AA134" s="41"/>
      <c r="AB134" s="36">
        <f>AC134+AW134</f>
        <v>53598.990600000005</v>
      </c>
      <c r="AC134" s="36">
        <f t="shared" ref="AC134:AC197" si="20">SUM(AD134,AE134,AF134,AG134,AH134,AI134,AJ134,AK134,AL134,AM134,AN134,AO134,AP134,AQ134,AR134,AS134,AT134,AU134,AV134)</f>
        <v>53598.990600000005</v>
      </c>
      <c r="AD134" s="41">
        <f>AD135+AD138+AD139+AD140+AD141+AD142</f>
        <v>6426.7</v>
      </c>
      <c r="AE134" s="41">
        <f>AE135+AE138+AE139+AE140+AE141+AE142</f>
        <v>23856</v>
      </c>
      <c r="AF134" s="47"/>
      <c r="AG134" s="41">
        <f>AG135+AG138+AG139+AG140+AG141+AG142</f>
        <v>8083.3406000000032</v>
      </c>
      <c r="AH134" s="41">
        <f>AH135+AH138+AH139+AH140+AH141+AH142</f>
        <v>2694</v>
      </c>
      <c r="AI134" s="51"/>
      <c r="AJ134" s="41">
        <f>AJ135+AJ138+AJ139+AJ140+AJ141+AJ142</f>
        <v>407</v>
      </c>
      <c r="AK134" s="51">
        <v>99</v>
      </c>
      <c r="AL134" s="41">
        <f>AL135+AL138+AL139+AL140+AL141+AL142</f>
        <v>395</v>
      </c>
      <c r="AM134" s="51"/>
      <c r="AN134" s="56">
        <f>150.78+52.17</f>
        <v>202.95</v>
      </c>
      <c r="AO134" s="51">
        <v>195</v>
      </c>
      <c r="AP134" s="51"/>
      <c r="AQ134" s="51"/>
      <c r="AR134" s="41">
        <f>AR135+AR138+AR139+AR140+AR141+AR142</f>
        <v>11220</v>
      </c>
      <c r="AS134" s="51"/>
      <c r="AT134" s="41">
        <f>AT135+AT138+AT139+AT140+AT141+AT142</f>
        <v>20</v>
      </c>
      <c r="AU134" s="51"/>
      <c r="AV134" s="51"/>
      <c r="AW134" s="59"/>
      <c r="DL134" s="61"/>
      <c r="DM134" s="61"/>
      <c r="DN134" s="61"/>
      <c r="DO134" s="61"/>
      <c r="DP134" s="61"/>
      <c r="DQ134" s="61"/>
      <c r="DR134" s="61"/>
      <c r="DS134" s="61"/>
      <c r="DT134" s="61"/>
      <c r="DU134" s="61"/>
      <c r="DV134" s="61"/>
      <c r="DW134" s="61"/>
      <c r="DX134" s="61"/>
      <c r="DY134" s="61"/>
      <c r="DZ134" s="61"/>
      <c r="EA134" s="61"/>
      <c r="EB134" s="61"/>
      <c r="EC134" s="61"/>
      <c r="ED134" s="61"/>
      <c r="EE134" s="61"/>
      <c r="EF134" s="61"/>
      <c r="EG134" s="61"/>
      <c r="EH134" s="61"/>
      <c r="EI134" s="61"/>
      <c r="EJ134" s="61"/>
      <c r="EK134" s="61"/>
      <c r="EL134" s="61"/>
      <c r="EM134" s="61"/>
      <c r="EN134" s="61"/>
      <c r="EO134" s="61"/>
      <c r="EP134" s="61"/>
      <c r="EQ134" s="61"/>
      <c r="ER134" s="61"/>
      <c r="ES134" s="61"/>
      <c r="ET134" s="61"/>
      <c r="EU134" s="61"/>
      <c r="EV134" s="61"/>
      <c r="EW134" s="61"/>
      <c r="EX134" s="61"/>
      <c r="EY134" s="61"/>
      <c r="EZ134" s="61"/>
      <c r="FA134" s="61"/>
      <c r="FB134" s="61"/>
      <c r="FC134" s="61"/>
      <c r="FD134" s="61"/>
      <c r="FE134" s="61"/>
      <c r="FF134" s="61"/>
      <c r="FG134" s="61"/>
      <c r="FH134" s="61"/>
      <c r="FI134" s="61"/>
      <c r="FJ134" s="61"/>
      <c r="FK134" s="61"/>
      <c r="FL134" s="61"/>
      <c r="FM134" s="61"/>
      <c r="FN134" s="61"/>
      <c r="FO134" s="61"/>
      <c r="FP134" s="61"/>
      <c r="FQ134" s="61"/>
      <c r="FR134" s="61"/>
      <c r="FS134" s="61"/>
      <c r="FT134" s="61"/>
      <c r="FU134" s="61"/>
      <c r="FV134" s="61"/>
      <c r="FW134" s="61"/>
      <c r="FX134" s="61"/>
      <c r="FY134" s="61"/>
      <c r="FZ134" s="61"/>
      <c r="GA134" s="61"/>
      <c r="GB134" s="61"/>
      <c r="GC134" s="61"/>
      <c r="GD134" s="61"/>
      <c r="GE134" s="61"/>
      <c r="GF134" s="61"/>
      <c r="GG134" s="61"/>
      <c r="GH134" s="61"/>
      <c r="GI134" s="61"/>
      <c r="GJ134" s="61"/>
      <c r="GK134" s="61"/>
      <c r="GL134" s="61"/>
      <c r="GM134" s="61"/>
      <c r="GN134" s="61"/>
      <c r="GO134" s="61"/>
      <c r="GP134" s="61"/>
      <c r="GQ134" s="61"/>
      <c r="GR134" s="61"/>
      <c r="GS134" s="61"/>
      <c r="GT134" s="61"/>
      <c r="GU134" s="61"/>
      <c r="GV134" s="61"/>
    </row>
    <row r="135" spans="1:204" s="4" customFormat="1" ht="24" hidden="1" customHeight="1">
      <c r="A135" s="250" t="s">
        <v>282</v>
      </c>
      <c r="B135" s="21" t="s">
        <v>283</v>
      </c>
      <c r="C135" s="22"/>
      <c r="D135" s="23"/>
      <c r="E135" s="23"/>
      <c r="F135" s="24"/>
      <c r="G135" s="24"/>
      <c r="H135" s="24"/>
      <c r="I135" s="24"/>
      <c r="J135" s="24"/>
      <c r="K135" s="24"/>
      <c r="L135" s="24"/>
      <c r="M135" s="24"/>
      <c r="N135" s="22"/>
      <c r="O135" s="22"/>
      <c r="P135" s="24"/>
      <c r="Q135" s="42">
        <f t="shared" ref="Q135:Q198" si="21">SUM(R135,AC135)</f>
        <v>3500.2065999999995</v>
      </c>
      <c r="R135" s="43">
        <f t="shared" ref="R135:R143" si="22">SUM(S135,T135,U135,V135,W135,X135,Y135,Z135,AA135)</f>
        <v>0</v>
      </c>
      <c r="S135" s="44"/>
      <c r="T135" s="44"/>
      <c r="U135" s="45"/>
      <c r="V135" s="45"/>
      <c r="W135" s="45"/>
      <c r="X135" s="45"/>
      <c r="Y135" s="45"/>
      <c r="Z135" s="45"/>
      <c r="AA135" s="45"/>
      <c r="AB135" s="45"/>
      <c r="AC135" s="48">
        <f t="shared" si="20"/>
        <v>3500.2065999999995</v>
      </c>
      <c r="AD135" s="44">
        <f>SUM(AD136:AD137)</f>
        <v>2160.6</v>
      </c>
      <c r="AE135" s="44"/>
      <c r="AF135" s="44"/>
      <c r="AG135" s="44">
        <f>SUM(AG136:AG137)</f>
        <v>361.65660000000003</v>
      </c>
      <c r="AH135" s="44">
        <f>SUM(AH136:AH137)</f>
        <v>198</v>
      </c>
      <c r="AI135" s="53"/>
      <c r="AJ135" s="44">
        <f>SUM(AJ136:AJ137)</f>
        <v>261</v>
      </c>
      <c r="AK135" s="52">
        <v>99</v>
      </c>
      <c r="AL135" s="44">
        <f>SUM(AL136:AL137)</f>
        <v>22</v>
      </c>
      <c r="AM135" s="53"/>
      <c r="AN135" s="52">
        <f>150.78+52.17</f>
        <v>202.95</v>
      </c>
      <c r="AO135" s="54">
        <v>195</v>
      </c>
      <c r="AP135" s="54"/>
      <c r="AQ135" s="53"/>
      <c r="AR135" s="52"/>
      <c r="AS135" s="54"/>
      <c r="AT135" s="54"/>
      <c r="AU135" s="53"/>
      <c r="AV135" s="53"/>
      <c r="AW135" s="60"/>
    </row>
    <row r="136" spans="1:204" s="4" customFormat="1" ht="24" hidden="1" customHeight="1">
      <c r="A136" s="250"/>
      <c r="B136" s="31" t="s">
        <v>398</v>
      </c>
      <c r="C136" s="22"/>
      <c r="D136" s="23"/>
      <c r="E136" s="23"/>
      <c r="F136" s="24"/>
      <c r="G136" s="24"/>
      <c r="H136" s="24"/>
      <c r="I136" s="24"/>
      <c r="J136" s="24"/>
      <c r="K136" s="24"/>
      <c r="L136" s="24"/>
      <c r="M136" s="24"/>
      <c r="N136" s="22"/>
      <c r="O136" s="22"/>
      <c r="P136" s="24"/>
      <c r="Q136" s="42">
        <f t="shared" si="21"/>
        <v>1401.7565999999997</v>
      </c>
      <c r="R136" s="43">
        <f t="shared" si="22"/>
        <v>0</v>
      </c>
      <c r="S136" s="44"/>
      <c r="T136" s="44"/>
      <c r="U136" s="45"/>
      <c r="V136" s="45"/>
      <c r="W136" s="45"/>
      <c r="X136" s="45"/>
      <c r="Y136" s="45"/>
      <c r="Z136" s="45"/>
      <c r="AA136" s="45"/>
      <c r="AB136" s="45"/>
      <c r="AC136" s="48">
        <f t="shared" si="20"/>
        <v>1401.7565999999997</v>
      </c>
      <c r="AD136" s="44">
        <v>903.49999999999977</v>
      </c>
      <c r="AE136" s="44"/>
      <c r="AF136" s="44"/>
      <c r="AG136" s="44">
        <v>215.25660000000005</v>
      </c>
      <c r="AH136" s="52"/>
      <c r="AI136" s="53"/>
      <c r="AJ136" s="52">
        <v>261</v>
      </c>
      <c r="AK136" s="54"/>
      <c r="AL136" s="52">
        <v>22</v>
      </c>
      <c r="AM136" s="53"/>
      <c r="AN136" s="54"/>
      <c r="AO136" s="54"/>
      <c r="AP136" s="54"/>
      <c r="AQ136" s="53"/>
      <c r="AR136" s="52"/>
      <c r="AS136" s="54"/>
      <c r="AT136" s="54"/>
      <c r="AU136" s="53"/>
      <c r="AV136" s="53"/>
      <c r="AW136" s="60"/>
    </row>
    <row r="137" spans="1:204" s="4" customFormat="1" ht="24" hidden="1" customHeight="1">
      <c r="A137" s="250"/>
      <c r="B137" s="31" t="s">
        <v>399</v>
      </c>
      <c r="C137" s="22"/>
      <c r="D137" s="23"/>
      <c r="E137" s="23"/>
      <c r="F137" s="24"/>
      <c r="G137" s="24"/>
      <c r="H137" s="24"/>
      <c r="I137" s="24"/>
      <c r="J137" s="24"/>
      <c r="K137" s="24"/>
      <c r="L137" s="24"/>
      <c r="M137" s="24"/>
      <c r="N137" s="22"/>
      <c r="O137" s="22"/>
      <c r="P137" s="24"/>
      <c r="Q137" s="42">
        <f t="shared" si="21"/>
        <v>1601.5000000000002</v>
      </c>
      <c r="R137" s="43">
        <f t="shared" si="22"/>
        <v>0</v>
      </c>
      <c r="S137" s="44"/>
      <c r="T137" s="44"/>
      <c r="U137" s="45"/>
      <c r="V137" s="45"/>
      <c r="W137" s="45"/>
      <c r="X137" s="45"/>
      <c r="Y137" s="45"/>
      <c r="Z137" s="45"/>
      <c r="AA137" s="45"/>
      <c r="AB137" s="45"/>
      <c r="AC137" s="48">
        <f t="shared" si="20"/>
        <v>1601.5000000000002</v>
      </c>
      <c r="AD137" s="44">
        <v>1257.1000000000001</v>
      </c>
      <c r="AE137" s="44"/>
      <c r="AF137" s="44"/>
      <c r="AG137" s="44">
        <v>146.4</v>
      </c>
      <c r="AH137" s="52">
        <v>198</v>
      </c>
      <c r="AI137" s="53"/>
      <c r="AJ137" s="52"/>
      <c r="AK137" s="54"/>
      <c r="AL137" s="52"/>
      <c r="AM137" s="53"/>
      <c r="AN137" s="54"/>
      <c r="AO137" s="54"/>
      <c r="AP137" s="54"/>
      <c r="AQ137" s="53"/>
      <c r="AR137" s="52"/>
      <c r="AS137" s="54"/>
      <c r="AT137" s="54"/>
      <c r="AU137" s="53"/>
      <c r="AV137" s="53"/>
      <c r="AW137" s="60"/>
    </row>
    <row r="138" spans="1:204" s="4" customFormat="1" ht="24" hidden="1" customHeight="1">
      <c r="A138" s="250" t="s">
        <v>298</v>
      </c>
      <c r="B138" s="26" t="s">
        <v>400</v>
      </c>
      <c r="C138" s="22"/>
      <c r="D138" s="23"/>
      <c r="E138" s="23"/>
      <c r="F138" s="24"/>
      <c r="G138" s="24"/>
      <c r="H138" s="24"/>
      <c r="I138" s="24"/>
      <c r="J138" s="24"/>
      <c r="K138" s="24"/>
      <c r="L138" s="24"/>
      <c r="M138" s="24"/>
      <c r="N138" s="22"/>
      <c r="O138" s="22"/>
      <c r="P138" s="24"/>
      <c r="Q138" s="42">
        <f t="shared" si="21"/>
        <v>15150.603000000003</v>
      </c>
      <c r="R138" s="43">
        <f t="shared" si="22"/>
        <v>0</v>
      </c>
      <c r="S138" s="44"/>
      <c r="T138" s="44"/>
      <c r="U138" s="45"/>
      <c r="V138" s="45"/>
      <c r="W138" s="45"/>
      <c r="X138" s="45"/>
      <c r="Y138" s="45"/>
      <c r="Z138" s="45"/>
      <c r="AA138" s="45"/>
      <c r="AB138" s="45"/>
      <c r="AC138" s="48">
        <f t="shared" si="20"/>
        <v>15150.603000000003</v>
      </c>
      <c r="AD138" s="44"/>
      <c r="AE138" s="44"/>
      <c r="AF138" s="44"/>
      <c r="AG138" s="44">
        <v>4677.6030000000019</v>
      </c>
      <c r="AH138" s="52">
        <v>2382</v>
      </c>
      <c r="AI138" s="53"/>
      <c r="AJ138" s="52"/>
      <c r="AK138" s="54"/>
      <c r="AL138" s="52">
        <v>221</v>
      </c>
      <c r="AM138" s="53"/>
      <c r="AN138" s="54"/>
      <c r="AO138" s="54"/>
      <c r="AP138" s="54"/>
      <c r="AQ138" s="53"/>
      <c r="AR138" s="52">
        <v>7870</v>
      </c>
      <c r="AS138" s="54"/>
      <c r="AT138" s="54"/>
      <c r="AU138" s="53"/>
      <c r="AV138" s="53"/>
      <c r="AW138" s="60"/>
    </row>
    <row r="139" spans="1:204" s="4" customFormat="1" ht="24" hidden="1" customHeight="1">
      <c r="A139" s="250"/>
      <c r="B139" s="26" t="s">
        <v>401</v>
      </c>
      <c r="C139" s="22"/>
      <c r="D139" s="23"/>
      <c r="E139" s="23"/>
      <c r="F139" s="24"/>
      <c r="G139" s="24"/>
      <c r="H139" s="24"/>
      <c r="I139" s="24"/>
      <c r="J139" s="24"/>
      <c r="K139" s="24"/>
      <c r="L139" s="24"/>
      <c r="M139" s="24"/>
      <c r="N139" s="22"/>
      <c r="O139" s="22"/>
      <c r="P139" s="24"/>
      <c r="Q139" s="42">
        <f t="shared" si="21"/>
        <v>3033.6810000000005</v>
      </c>
      <c r="R139" s="43">
        <f t="shared" si="22"/>
        <v>0</v>
      </c>
      <c r="S139" s="44"/>
      <c r="T139" s="44"/>
      <c r="U139" s="45"/>
      <c r="V139" s="45"/>
      <c r="W139" s="45"/>
      <c r="X139" s="45"/>
      <c r="Y139" s="45"/>
      <c r="Z139" s="45"/>
      <c r="AA139" s="45"/>
      <c r="AB139" s="45"/>
      <c r="AC139" s="48">
        <f t="shared" si="20"/>
        <v>3033.6810000000005</v>
      </c>
      <c r="AD139" s="44">
        <v>1662.7000000000003</v>
      </c>
      <c r="AE139" s="44">
        <v>1080</v>
      </c>
      <c r="AF139" s="44"/>
      <c r="AG139" s="44">
        <v>222.98100000000002</v>
      </c>
      <c r="AH139" s="52"/>
      <c r="AI139" s="53"/>
      <c r="AJ139" s="52"/>
      <c r="AK139" s="54"/>
      <c r="AL139" s="52">
        <v>68</v>
      </c>
      <c r="AM139" s="53"/>
      <c r="AN139" s="54"/>
      <c r="AO139" s="54"/>
      <c r="AP139" s="54"/>
      <c r="AQ139" s="53"/>
      <c r="AR139" s="52"/>
      <c r="AS139" s="54"/>
      <c r="AT139" s="54"/>
      <c r="AU139" s="53"/>
      <c r="AV139" s="53"/>
      <c r="AW139" s="60"/>
    </row>
    <row r="140" spans="1:204" s="4" customFormat="1" ht="24" hidden="1" customHeight="1">
      <c r="A140" s="250"/>
      <c r="B140" s="26" t="s">
        <v>402</v>
      </c>
      <c r="C140" s="22"/>
      <c r="D140" s="23"/>
      <c r="E140" s="23"/>
      <c r="F140" s="24"/>
      <c r="G140" s="24"/>
      <c r="H140" s="24"/>
      <c r="I140" s="24"/>
      <c r="J140" s="24"/>
      <c r="K140" s="24"/>
      <c r="L140" s="24"/>
      <c r="M140" s="24"/>
      <c r="N140" s="22"/>
      <c r="O140" s="22"/>
      <c r="P140" s="24"/>
      <c r="Q140" s="42">
        <f t="shared" si="21"/>
        <v>2968.5</v>
      </c>
      <c r="R140" s="43">
        <f t="shared" si="22"/>
        <v>0</v>
      </c>
      <c r="S140" s="44"/>
      <c r="T140" s="44"/>
      <c r="U140" s="45"/>
      <c r="V140" s="45"/>
      <c r="W140" s="45"/>
      <c r="X140" s="45"/>
      <c r="Y140" s="45"/>
      <c r="Z140" s="45"/>
      <c r="AA140" s="45"/>
      <c r="AB140" s="45"/>
      <c r="AC140" s="48">
        <f t="shared" si="20"/>
        <v>2968.5</v>
      </c>
      <c r="AD140" s="44">
        <v>1649.6999999999998</v>
      </c>
      <c r="AE140" s="44">
        <v>1204</v>
      </c>
      <c r="AF140" s="44"/>
      <c r="AG140" s="44">
        <v>112.79999999999998</v>
      </c>
      <c r="AH140" s="52"/>
      <c r="AI140" s="53"/>
      <c r="AJ140" s="52">
        <v>2</v>
      </c>
      <c r="AK140" s="54"/>
      <c r="AL140" s="52"/>
      <c r="AM140" s="53"/>
      <c r="AN140" s="54"/>
      <c r="AO140" s="54"/>
      <c r="AP140" s="54"/>
      <c r="AQ140" s="53"/>
      <c r="AR140" s="52"/>
      <c r="AS140" s="54"/>
      <c r="AT140" s="54"/>
      <c r="AU140" s="53"/>
      <c r="AV140" s="53"/>
      <c r="AW140" s="60"/>
    </row>
    <row r="141" spans="1:204" s="4" customFormat="1" ht="24" hidden="1" customHeight="1">
      <c r="A141" s="250"/>
      <c r="B141" s="26" t="s">
        <v>403</v>
      </c>
      <c r="C141" s="22"/>
      <c r="D141" s="23"/>
      <c r="E141" s="23"/>
      <c r="F141" s="24"/>
      <c r="G141" s="24"/>
      <c r="H141" s="24"/>
      <c r="I141" s="24"/>
      <c r="J141" s="24"/>
      <c r="K141" s="24"/>
      <c r="L141" s="24"/>
      <c r="M141" s="24"/>
      <c r="N141" s="22"/>
      <c r="O141" s="22"/>
      <c r="P141" s="24"/>
      <c r="Q141" s="42">
        <f t="shared" si="21"/>
        <v>2184.3999999999996</v>
      </c>
      <c r="R141" s="43">
        <f t="shared" si="22"/>
        <v>0</v>
      </c>
      <c r="S141" s="44"/>
      <c r="T141" s="44"/>
      <c r="U141" s="45"/>
      <c r="V141" s="45"/>
      <c r="W141" s="45"/>
      <c r="X141" s="45"/>
      <c r="Y141" s="45"/>
      <c r="Z141" s="45"/>
      <c r="AA141" s="45"/>
      <c r="AB141" s="45"/>
      <c r="AC141" s="48">
        <f t="shared" si="20"/>
        <v>2184.3999999999996</v>
      </c>
      <c r="AD141" s="44">
        <v>910.8</v>
      </c>
      <c r="AE141" s="44">
        <v>824</v>
      </c>
      <c r="AF141" s="44"/>
      <c r="AG141" s="44">
        <v>201.59999999999997</v>
      </c>
      <c r="AH141" s="52"/>
      <c r="AI141" s="53"/>
      <c r="AJ141" s="52">
        <v>144</v>
      </c>
      <c r="AK141" s="54"/>
      <c r="AL141" s="52">
        <v>84</v>
      </c>
      <c r="AM141" s="53"/>
      <c r="AN141" s="54"/>
      <c r="AO141" s="54"/>
      <c r="AP141" s="54"/>
      <c r="AQ141" s="53"/>
      <c r="AR141" s="52"/>
      <c r="AS141" s="54"/>
      <c r="AT141" s="54">
        <v>20</v>
      </c>
      <c r="AU141" s="53"/>
      <c r="AV141" s="53"/>
      <c r="AW141" s="60"/>
    </row>
    <row r="142" spans="1:204" s="4" customFormat="1" ht="24" hidden="1" customHeight="1">
      <c r="A142" s="250"/>
      <c r="B142" s="26" t="s">
        <v>404</v>
      </c>
      <c r="C142" s="22"/>
      <c r="D142" s="23"/>
      <c r="E142" s="23"/>
      <c r="F142" s="24"/>
      <c r="G142" s="24"/>
      <c r="H142" s="24"/>
      <c r="I142" s="24"/>
      <c r="J142" s="24"/>
      <c r="K142" s="24"/>
      <c r="L142" s="24"/>
      <c r="M142" s="24"/>
      <c r="N142" s="22"/>
      <c r="O142" s="22"/>
      <c r="P142" s="24"/>
      <c r="Q142" s="42">
        <f t="shared" si="21"/>
        <v>26761.600000000002</v>
      </c>
      <c r="R142" s="43">
        <f t="shared" si="22"/>
        <v>0</v>
      </c>
      <c r="S142" s="44"/>
      <c r="T142" s="44"/>
      <c r="U142" s="45"/>
      <c r="V142" s="45"/>
      <c r="W142" s="45"/>
      <c r="X142" s="45"/>
      <c r="Y142" s="45"/>
      <c r="Z142" s="45"/>
      <c r="AA142" s="45"/>
      <c r="AB142" s="45"/>
      <c r="AC142" s="48">
        <f t="shared" si="20"/>
        <v>26761.600000000002</v>
      </c>
      <c r="AD142" s="44">
        <v>42.899999999999991</v>
      </c>
      <c r="AE142" s="44">
        <v>20748</v>
      </c>
      <c r="AF142" s="44"/>
      <c r="AG142" s="44">
        <v>2506.7000000000012</v>
      </c>
      <c r="AH142" s="52">
        <v>114</v>
      </c>
      <c r="AI142" s="53"/>
      <c r="AJ142" s="52"/>
      <c r="AK142" s="54"/>
      <c r="AL142" s="52"/>
      <c r="AM142" s="53"/>
      <c r="AN142" s="54"/>
      <c r="AO142" s="54"/>
      <c r="AP142" s="54"/>
      <c r="AQ142" s="53"/>
      <c r="AR142" s="52">
        <v>3350</v>
      </c>
      <c r="AS142" s="54"/>
      <c r="AT142" s="54"/>
      <c r="AU142" s="53"/>
      <c r="AV142" s="53"/>
      <c r="AW142" s="60"/>
    </row>
    <row r="143" spans="1:204" s="3" customFormat="1" ht="24" customHeight="1">
      <c r="A143" s="303" t="s">
        <v>115</v>
      </c>
      <c r="B143" s="248"/>
      <c r="C143" s="17"/>
      <c r="D143" s="18"/>
      <c r="E143" s="18"/>
      <c r="F143" s="19"/>
      <c r="G143" s="19"/>
      <c r="H143" s="19"/>
      <c r="I143" s="19"/>
      <c r="J143" s="19"/>
      <c r="K143" s="19"/>
      <c r="L143" s="19"/>
      <c r="M143" s="19"/>
      <c r="N143" s="17"/>
      <c r="O143" s="17"/>
      <c r="P143" s="34"/>
      <c r="Q143" s="39">
        <f t="shared" si="21"/>
        <v>63694.557000000008</v>
      </c>
      <c r="R143" s="36">
        <f t="shared" si="22"/>
        <v>1270</v>
      </c>
      <c r="S143" s="40"/>
      <c r="T143" s="41"/>
      <c r="U143" s="41"/>
      <c r="V143" s="41">
        <v>1270</v>
      </c>
      <c r="W143" s="41"/>
      <c r="X143" s="41"/>
      <c r="Y143" s="41"/>
      <c r="Z143" s="41"/>
      <c r="AA143" s="41"/>
      <c r="AB143" s="36">
        <f>AC143+AW143</f>
        <v>62424.557000000008</v>
      </c>
      <c r="AC143" s="36">
        <f t="shared" si="20"/>
        <v>62424.557000000008</v>
      </c>
      <c r="AD143" s="41">
        <f>AD144+AD147+AD148+AD149</f>
        <v>26414.700000000004</v>
      </c>
      <c r="AE143" s="41"/>
      <c r="AF143" s="41">
        <f>AF144+AF147+AF148+AF149</f>
        <v>83</v>
      </c>
      <c r="AG143" s="41">
        <f>AG144+AG147+AG148+AG149</f>
        <v>7262.8570000000009</v>
      </c>
      <c r="AH143" s="41">
        <f>AH144+AH147+AH148+AH149</f>
        <v>1692</v>
      </c>
      <c r="AI143" s="51"/>
      <c r="AJ143" s="41">
        <f>AJ144+AJ147+AJ148+AJ149</f>
        <v>292</v>
      </c>
      <c r="AK143" s="51">
        <v>514</v>
      </c>
      <c r="AL143" s="41">
        <f>AL144+AL147+AL148+AL149</f>
        <v>43</v>
      </c>
      <c r="AM143" s="51">
        <v>40</v>
      </c>
      <c r="AN143" s="51">
        <v>486</v>
      </c>
      <c r="AO143" s="51">
        <v>225</v>
      </c>
      <c r="AP143" s="51"/>
      <c r="AQ143" s="41">
        <f>AQ144+AQ147+AQ148+AQ149</f>
        <v>1084</v>
      </c>
      <c r="AR143" s="41">
        <f>AR144+AR147+AR148+AR149</f>
        <v>24288</v>
      </c>
      <c r="AS143" s="51"/>
      <c r="AT143" s="56"/>
      <c r="AU143" s="51"/>
      <c r="AV143" s="51"/>
      <c r="AW143" s="59"/>
      <c r="DL143" s="61"/>
      <c r="DM143" s="61"/>
      <c r="DN143" s="61"/>
      <c r="DO143" s="61"/>
      <c r="DP143" s="61"/>
      <c r="DQ143" s="61"/>
      <c r="DR143" s="61"/>
      <c r="DS143" s="61"/>
      <c r="DT143" s="61"/>
      <c r="DU143" s="61"/>
      <c r="DV143" s="61"/>
      <c r="DW143" s="61"/>
      <c r="DX143" s="61"/>
      <c r="DY143" s="61"/>
      <c r="DZ143" s="61"/>
      <c r="EA143" s="61"/>
      <c r="EB143" s="61"/>
      <c r="EC143" s="61"/>
      <c r="ED143" s="61"/>
      <c r="EE143" s="61"/>
      <c r="EF143" s="61"/>
      <c r="EG143" s="61"/>
      <c r="EH143" s="61"/>
      <c r="EI143" s="61"/>
      <c r="EJ143" s="61"/>
      <c r="EK143" s="61"/>
      <c r="EL143" s="61"/>
      <c r="EM143" s="61"/>
      <c r="EN143" s="61"/>
      <c r="EO143" s="61"/>
      <c r="EP143" s="61"/>
      <c r="EQ143" s="61"/>
      <c r="ER143" s="61"/>
      <c r="ES143" s="61"/>
      <c r="ET143" s="61"/>
      <c r="EU143" s="61"/>
      <c r="EV143" s="61"/>
      <c r="EW143" s="61"/>
      <c r="EX143" s="61"/>
      <c r="EY143" s="61"/>
      <c r="EZ143" s="61"/>
      <c r="FA143" s="61"/>
      <c r="FB143" s="61"/>
      <c r="FC143" s="61"/>
      <c r="FD143" s="61"/>
      <c r="FE143" s="61"/>
      <c r="FF143" s="61"/>
      <c r="FG143" s="61"/>
      <c r="FH143" s="61"/>
      <c r="FI143" s="61"/>
      <c r="FJ143" s="61"/>
      <c r="FK143" s="61"/>
      <c r="FL143" s="61"/>
      <c r="FM143" s="61"/>
      <c r="FN143" s="61"/>
      <c r="FO143" s="61"/>
      <c r="FP143" s="61"/>
      <c r="FQ143" s="61"/>
      <c r="FR143" s="61"/>
      <c r="FS143" s="61"/>
      <c r="FT143" s="61"/>
      <c r="FU143" s="61"/>
      <c r="FV143" s="61"/>
      <c r="FW143" s="61"/>
      <c r="FX143" s="61"/>
      <c r="FY143" s="61"/>
      <c r="FZ143" s="61"/>
      <c r="GA143" s="61"/>
      <c r="GB143" s="61"/>
      <c r="GC143" s="61"/>
      <c r="GD143" s="61"/>
      <c r="GE143" s="61"/>
      <c r="GF143" s="61"/>
      <c r="GG143" s="61"/>
      <c r="GH143" s="61"/>
      <c r="GI143" s="61"/>
      <c r="GJ143" s="61"/>
      <c r="GK143" s="61"/>
      <c r="GL143" s="61"/>
      <c r="GM143" s="61"/>
      <c r="GN143" s="61"/>
      <c r="GO143" s="61"/>
      <c r="GP143" s="61"/>
      <c r="GQ143" s="61"/>
      <c r="GR143" s="61"/>
      <c r="GS143" s="61"/>
      <c r="GT143" s="61"/>
      <c r="GU143" s="61"/>
      <c r="GV143" s="61"/>
    </row>
    <row r="144" spans="1:204" s="4" customFormat="1" ht="24" hidden="1" customHeight="1">
      <c r="A144" s="250" t="s">
        <v>282</v>
      </c>
      <c r="B144" s="21" t="s">
        <v>283</v>
      </c>
      <c r="C144" s="22"/>
      <c r="D144" s="23"/>
      <c r="E144" s="23"/>
      <c r="F144" s="24"/>
      <c r="G144" s="24"/>
      <c r="H144" s="24"/>
      <c r="I144" s="24"/>
      <c r="J144" s="24"/>
      <c r="K144" s="24"/>
      <c r="L144" s="24"/>
      <c r="M144" s="24"/>
      <c r="N144" s="22"/>
      <c r="O144" s="22"/>
      <c r="P144" s="24"/>
      <c r="Q144" s="42">
        <f t="shared" si="21"/>
        <v>17191.2</v>
      </c>
      <c r="R144" s="43"/>
      <c r="S144" s="43"/>
      <c r="T144" s="43"/>
      <c r="U144" s="48"/>
      <c r="V144" s="48"/>
      <c r="W144" s="48"/>
      <c r="X144" s="48"/>
      <c r="Y144" s="48"/>
      <c r="Z144" s="48"/>
      <c r="AA144" s="48"/>
      <c r="AB144" s="48"/>
      <c r="AC144" s="48">
        <f t="shared" si="20"/>
        <v>17191.2</v>
      </c>
      <c r="AD144" s="44">
        <f>SUM(AD145:AD146)</f>
        <v>5106.3999999999996</v>
      </c>
      <c r="AE144" s="44"/>
      <c r="AF144" s="44">
        <f>SUM(AF145:AF146)</f>
        <v>83</v>
      </c>
      <c r="AG144" s="44">
        <f>SUM(AG145:AG146)</f>
        <v>128.80000000000001</v>
      </c>
      <c r="AH144" s="52"/>
      <c r="AI144" s="53"/>
      <c r="AJ144" s="44">
        <f>SUM(AJ145:AJ146)</f>
        <v>195</v>
      </c>
      <c r="AK144" s="52">
        <v>514</v>
      </c>
      <c r="AL144" s="44">
        <f>SUM(AL145:AL146)</f>
        <v>0</v>
      </c>
      <c r="AM144" s="52">
        <v>40</v>
      </c>
      <c r="AN144" s="52">
        <v>486</v>
      </c>
      <c r="AO144" s="54"/>
      <c r="AP144" s="54"/>
      <c r="AQ144" s="44">
        <f>SUM(AQ145:AQ146)</f>
        <v>1084</v>
      </c>
      <c r="AR144" s="44">
        <f>SUM(AR145:AR146)</f>
        <v>9554</v>
      </c>
      <c r="AS144" s="54"/>
      <c r="AT144" s="54"/>
      <c r="AU144" s="53"/>
      <c r="AV144" s="53"/>
      <c r="AW144" s="60"/>
    </row>
    <row r="145" spans="1:204" s="4" customFormat="1" ht="24" hidden="1" customHeight="1">
      <c r="A145" s="250"/>
      <c r="B145" s="31" t="s">
        <v>406</v>
      </c>
      <c r="C145" s="22"/>
      <c r="D145" s="23"/>
      <c r="E145" s="23"/>
      <c r="F145" s="24"/>
      <c r="G145" s="24"/>
      <c r="H145" s="24"/>
      <c r="I145" s="24"/>
      <c r="J145" s="24"/>
      <c r="K145" s="24"/>
      <c r="L145" s="24"/>
      <c r="M145" s="24"/>
      <c r="N145" s="22"/>
      <c r="O145" s="22"/>
      <c r="P145" s="24"/>
      <c r="Q145" s="42">
        <f t="shared" si="21"/>
        <v>7569.4</v>
      </c>
      <c r="R145" s="43">
        <f>SUM(S145,T145,U145,V145,W145,X145,Y145,Z145,AA145)</f>
        <v>0</v>
      </c>
      <c r="S145" s="44"/>
      <c r="T145" s="44"/>
      <c r="U145" s="45"/>
      <c r="V145" s="45"/>
      <c r="W145" s="45"/>
      <c r="X145" s="45"/>
      <c r="Y145" s="45"/>
      <c r="Z145" s="45"/>
      <c r="AA145" s="45"/>
      <c r="AB145" s="45"/>
      <c r="AC145" s="48">
        <f t="shared" si="20"/>
        <v>7569.4</v>
      </c>
      <c r="AD145" s="44">
        <v>2875.6</v>
      </c>
      <c r="AE145" s="44"/>
      <c r="AF145" s="44"/>
      <c r="AG145" s="44">
        <v>128.80000000000001</v>
      </c>
      <c r="AH145" s="52"/>
      <c r="AI145" s="53"/>
      <c r="AJ145" s="52">
        <v>195</v>
      </c>
      <c r="AK145" s="54"/>
      <c r="AL145" s="52"/>
      <c r="AM145" s="53"/>
      <c r="AN145" s="54"/>
      <c r="AO145" s="54"/>
      <c r="AP145" s="54"/>
      <c r="AQ145" s="53"/>
      <c r="AR145" s="52">
        <v>4370</v>
      </c>
      <c r="AS145" s="54"/>
      <c r="AT145" s="54"/>
      <c r="AU145" s="53"/>
      <c r="AV145" s="53"/>
      <c r="AW145" s="60"/>
    </row>
    <row r="146" spans="1:204" s="4" customFormat="1" ht="24" hidden="1" customHeight="1">
      <c r="A146" s="250"/>
      <c r="B146" s="31" t="s">
        <v>407</v>
      </c>
      <c r="C146" s="22"/>
      <c r="D146" s="23"/>
      <c r="E146" s="23"/>
      <c r="F146" s="24"/>
      <c r="G146" s="24"/>
      <c r="H146" s="24"/>
      <c r="I146" s="24"/>
      <c r="J146" s="24"/>
      <c r="K146" s="24"/>
      <c r="L146" s="24"/>
      <c r="M146" s="24"/>
      <c r="N146" s="22"/>
      <c r="O146" s="22"/>
      <c r="P146" s="24"/>
      <c r="Q146" s="42">
        <f t="shared" si="21"/>
        <v>8581.7999999999993</v>
      </c>
      <c r="R146" s="43">
        <f>SUM(S146,T146,U146,V146,W146,X146,Y146,Z146,AA146)</f>
        <v>0</v>
      </c>
      <c r="S146" s="44"/>
      <c r="T146" s="44"/>
      <c r="U146" s="45"/>
      <c r="V146" s="45"/>
      <c r="W146" s="45"/>
      <c r="X146" s="45"/>
      <c r="Y146" s="45"/>
      <c r="Z146" s="45"/>
      <c r="AA146" s="45"/>
      <c r="AB146" s="45"/>
      <c r="AC146" s="48">
        <f t="shared" si="20"/>
        <v>8581.7999999999993</v>
      </c>
      <c r="AD146" s="44">
        <v>2230.8000000000002</v>
      </c>
      <c r="AE146" s="44"/>
      <c r="AF146" s="44">
        <v>83</v>
      </c>
      <c r="AG146" s="44"/>
      <c r="AH146" s="52"/>
      <c r="AI146" s="53"/>
      <c r="AJ146" s="52"/>
      <c r="AK146" s="54"/>
      <c r="AL146" s="52"/>
      <c r="AM146" s="53"/>
      <c r="AN146" s="54"/>
      <c r="AO146" s="54"/>
      <c r="AP146" s="54"/>
      <c r="AQ146" s="44">
        <v>1084</v>
      </c>
      <c r="AR146" s="52">
        <v>5184</v>
      </c>
      <c r="AS146" s="54"/>
      <c r="AT146" s="54"/>
      <c r="AU146" s="53"/>
      <c r="AV146" s="53"/>
      <c r="AW146" s="60"/>
    </row>
    <row r="147" spans="1:204" s="4" customFormat="1" ht="24" hidden="1" customHeight="1">
      <c r="A147" s="250" t="s">
        <v>298</v>
      </c>
      <c r="B147" s="26" t="s">
        <v>408</v>
      </c>
      <c r="C147" s="22"/>
      <c r="D147" s="23"/>
      <c r="E147" s="23"/>
      <c r="F147" s="24"/>
      <c r="G147" s="24"/>
      <c r="H147" s="24"/>
      <c r="I147" s="24"/>
      <c r="J147" s="24"/>
      <c r="K147" s="24"/>
      <c r="L147" s="24"/>
      <c r="M147" s="24"/>
      <c r="N147" s="22"/>
      <c r="O147" s="22"/>
      <c r="P147" s="24"/>
      <c r="Q147" s="42">
        <f t="shared" si="21"/>
        <v>21251.1</v>
      </c>
      <c r="R147" s="43">
        <f>SUM(S147,T147,U147,V147,W147,X147,Y147,Z147,AA147)</f>
        <v>0</v>
      </c>
      <c r="S147" s="44"/>
      <c r="T147" s="44"/>
      <c r="U147" s="45"/>
      <c r="V147" s="45"/>
      <c r="W147" s="45"/>
      <c r="X147" s="45"/>
      <c r="Y147" s="45"/>
      <c r="Z147" s="45"/>
      <c r="AA147" s="45"/>
      <c r="AB147" s="45"/>
      <c r="AC147" s="48">
        <f t="shared" si="20"/>
        <v>21251.1</v>
      </c>
      <c r="AD147" s="44">
        <v>9790.2999999999975</v>
      </c>
      <c r="AE147" s="44"/>
      <c r="AF147" s="44"/>
      <c r="AG147" s="44">
        <v>2921.8000000000006</v>
      </c>
      <c r="AH147" s="52">
        <v>786</v>
      </c>
      <c r="AI147" s="53"/>
      <c r="AJ147" s="52"/>
      <c r="AK147" s="54"/>
      <c r="AL147" s="52">
        <v>43</v>
      </c>
      <c r="AM147" s="53"/>
      <c r="AN147" s="54"/>
      <c r="AO147" s="54"/>
      <c r="AP147" s="54"/>
      <c r="AQ147" s="53"/>
      <c r="AR147" s="52">
        <v>7710</v>
      </c>
      <c r="AS147" s="54"/>
      <c r="AT147" s="54"/>
      <c r="AU147" s="53"/>
      <c r="AV147" s="53"/>
      <c r="AW147" s="60"/>
    </row>
    <row r="148" spans="1:204" s="4" customFormat="1" ht="24" hidden="1" customHeight="1">
      <c r="A148" s="250"/>
      <c r="B148" s="26" t="s">
        <v>409</v>
      </c>
      <c r="C148" s="22"/>
      <c r="D148" s="23"/>
      <c r="E148" s="23"/>
      <c r="F148" s="24"/>
      <c r="G148" s="24"/>
      <c r="H148" s="24"/>
      <c r="I148" s="24"/>
      <c r="J148" s="24"/>
      <c r="K148" s="24"/>
      <c r="L148" s="24"/>
      <c r="M148" s="24"/>
      <c r="N148" s="22"/>
      <c r="O148" s="22"/>
      <c r="P148" s="24"/>
      <c r="Q148" s="42">
        <f t="shared" si="21"/>
        <v>11201.757000000007</v>
      </c>
      <c r="R148" s="43">
        <f>SUM(S148,T148,U148,V148,W148,X148,Y148,Z148,AA148)</f>
        <v>0</v>
      </c>
      <c r="S148" s="44"/>
      <c r="T148" s="44"/>
      <c r="U148" s="45"/>
      <c r="V148" s="45"/>
      <c r="W148" s="45"/>
      <c r="X148" s="45"/>
      <c r="Y148" s="45"/>
      <c r="Z148" s="45"/>
      <c r="AA148" s="45"/>
      <c r="AB148" s="45"/>
      <c r="AC148" s="48">
        <f t="shared" si="20"/>
        <v>11201.757000000007</v>
      </c>
      <c r="AD148" s="44">
        <v>5943.6000000000067</v>
      </c>
      <c r="AE148" s="44"/>
      <c r="AF148" s="44"/>
      <c r="AG148" s="44">
        <v>3034.1570000000002</v>
      </c>
      <c r="AH148" s="52"/>
      <c r="AI148" s="53"/>
      <c r="AJ148" s="52"/>
      <c r="AK148" s="54"/>
      <c r="AL148" s="52"/>
      <c r="AM148" s="53"/>
      <c r="AN148" s="54"/>
      <c r="AO148" s="54"/>
      <c r="AP148" s="54"/>
      <c r="AQ148" s="53"/>
      <c r="AR148" s="52">
        <v>2224</v>
      </c>
      <c r="AS148" s="54"/>
      <c r="AT148" s="54"/>
      <c r="AU148" s="53"/>
      <c r="AV148" s="53"/>
      <c r="AW148" s="60"/>
    </row>
    <row r="149" spans="1:204" s="4" customFormat="1" ht="24" hidden="1" customHeight="1">
      <c r="A149" s="250"/>
      <c r="B149" s="26" t="s">
        <v>410</v>
      </c>
      <c r="C149" s="22"/>
      <c r="D149" s="23"/>
      <c r="E149" s="23"/>
      <c r="F149" s="24"/>
      <c r="G149" s="24"/>
      <c r="H149" s="24"/>
      <c r="I149" s="24"/>
      <c r="J149" s="24"/>
      <c r="K149" s="24"/>
      <c r="L149" s="24"/>
      <c r="M149" s="24"/>
      <c r="N149" s="22"/>
      <c r="O149" s="22"/>
      <c r="P149" s="24"/>
      <c r="Q149" s="42">
        <f t="shared" si="21"/>
        <v>12555.5</v>
      </c>
      <c r="R149" s="43">
        <f>SUM(S149,T149,U149,V149,W149,X149,Y149,Z149,AA149)</f>
        <v>0</v>
      </c>
      <c r="S149" s="44"/>
      <c r="T149" s="44"/>
      <c r="U149" s="45"/>
      <c r="V149" s="45"/>
      <c r="W149" s="45"/>
      <c r="X149" s="45"/>
      <c r="Y149" s="45"/>
      <c r="Z149" s="45"/>
      <c r="AA149" s="45"/>
      <c r="AB149" s="45"/>
      <c r="AC149" s="48">
        <f t="shared" si="20"/>
        <v>12555.5</v>
      </c>
      <c r="AD149" s="44">
        <v>5574.4</v>
      </c>
      <c r="AE149" s="44"/>
      <c r="AF149" s="44"/>
      <c r="AG149" s="44">
        <v>1178.0999999999997</v>
      </c>
      <c r="AH149" s="52">
        <v>906</v>
      </c>
      <c r="AI149" s="53"/>
      <c r="AJ149" s="52">
        <v>97</v>
      </c>
      <c r="AK149" s="54"/>
      <c r="AL149" s="52"/>
      <c r="AM149" s="53"/>
      <c r="AN149" s="54"/>
      <c r="AO149" s="54"/>
      <c r="AP149" s="54"/>
      <c r="AQ149" s="53"/>
      <c r="AR149" s="52">
        <v>4800</v>
      </c>
      <c r="AS149" s="54"/>
      <c r="AT149" s="54"/>
      <c r="AU149" s="53"/>
      <c r="AV149" s="53"/>
      <c r="AW149" s="60"/>
    </row>
    <row r="150" spans="1:204" s="3" customFormat="1" ht="24" customHeight="1">
      <c r="A150" s="303" t="s">
        <v>116</v>
      </c>
      <c r="B150" s="248"/>
      <c r="C150" s="17"/>
      <c r="D150" s="18"/>
      <c r="E150" s="18"/>
      <c r="F150" s="19"/>
      <c r="G150" s="19"/>
      <c r="H150" s="19"/>
      <c r="I150" s="19"/>
      <c r="J150" s="19"/>
      <c r="K150" s="19"/>
      <c r="L150" s="19"/>
      <c r="M150" s="19"/>
      <c r="N150" s="17"/>
      <c r="O150" s="17"/>
      <c r="P150" s="34"/>
      <c r="Q150" s="39">
        <f t="shared" si="21"/>
        <v>6158.8</v>
      </c>
      <c r="R150" s="36"/>
      <c r="S150" s="40"/>
      <c r="T150" s="41"/>
      <c r="U150" s="41"/>
      <c r="V150" s="41"/>
      <c r="W150" s="41"/>
      <c r="X150" s="41"/>
      <c r="Y150" s="41"/>
      <c r="Z150" s="41"/>
      <c r="AA150" s="41"/>
      <c r="AB150" s="36">
        <f>AC150+AW150</f>
        <v>6158.8</v>
      </c>
      <c r="AC150" s="36">
        <f t="shared" si="20"/>
        <v>6158.8</v>
      </c>
      <c r="AD150" s="41">
        <f>AD151+AD154+AD155+AD156+AD157+AD158+AD159</f>
        <v>123.6</v>
      </c>
      <c r="AE150" s="41"/>
      <c r="AF150" s="41">
        <f>AF151+AF154+AF155+AF156+AF157+AF158+AF159</f>
        <v>194</v>
      </c>
      <c r="AG150" s="41">
        <f>AG151+AG154+AG155+AG156+AG157+AG158+AG159</f>
        <v>873.6</v>
      </c>
      <c r="AH150" s="41">
        <f>AH151+AH154+AH155+AH156+AH157+AH158+AH159</f>
        <v>2524</v>
      </c>
      <c r="AI150" s="51"/>
      <c r="AJ150" s="41">
        <f>AJ151+AJ154+AJ155+AJ156+AJ157+AJ158+AJ159</f>
        <v>65</v>
      </c>
      <c r="AK150" s="51"/>
      <c r="AL150" s="41">
        <f>AL151+AL154+AL155+AL156+AL157+AL158+AL159</f>
        <v>226</v>
      </c>
      <c r="AM150" s="51">
        <v>1088</v>
      </c>
      <c r="AN150" s="51">
        <v>909.6</v>
      </c>
      <c r="AO150" s="51">
        <v>155</v>
      </c>
      <c r="AP150" s="51"/>
      <c r="AQ150" s="51"/>
      <c r="AR150" s="55"/>
      <c r="AS150" s="51"/>
      <c r="AT150" s="56"/>
      <c r="AU150" s="51"/>
      <c r="AV150" s="51"/>
      <c r="AW150" s="59"/>
      <c r="DL150" s="61"/>
      <c r="DM150" s="61"/>
      <c r="DN150" s="61"/>
      <c r="DO150" s="61"/>
      <c r="DP150" s="61"/>
      <c r="DQ150" s="61"/>
      <c r="DR150" s="61"/>
      <c r="DS150" s="61"/>
      <c r="DT150" s="61"/>
      <c r="DU150" s="61"/>
      <c r="DV150" s="61"/>
      <c r="DW150" s="61"/>
      <c r="DX150" s="61"/>
      <c r="DY150" s="61"/>
      <c r="DZ150" s="61"/>
      <c r="EA150" s="61"/>
      <c r="EB150" s="61"/>
      <c r="EC150" s="61"/>
      <c r="ED150" s="61"/>
      <c r="EE150" s="61"/>
      <c r="EF150" s="61"/>
      <c r="EG150" s="61"/>
      <c r="EH150" s="61"/>
      <c r="EI150" s="61"/>
      <c r="EJ150" s="61"/>
      <c r="EK150" s="61"/>
      <c r="EL150" s="61"/>
      <c r="EM150" s="61"/>
      <c r="EN150" s="61"/>
      <c r="EO150" s="61"/>
      <c r="EP150" s="61"/>
      <c r="EQ150" s="61"/>
      <c r="ER150" s="61"/>
      <c r="ES150" s="61"/>
      <c r="ET150" s="61"/>
      <c r="EU150" s="61"/>
      <c r="EV150" s="61"/>
      <c r="EW150" s="61"/>
      <c r="EX150" s="61"/>
      <c r="EY150" s="61"/>
      <c r="EZ150" s="61"/>
      <c r="FA150" s="61"/>
      <c r="FB150" s="61"/>
      <c r="FC150" s="61"/>
      <c r="FD150" s="61"/>
      <c r="FE150" s="61"/>
      <c r="FF150" s="61"/>
      <c r="FG150" s="61"/>
      <c r="FH150" s="61"/>
      <c r="FI150" s="61"/>
      <c r="FJ150" s="61"/>
      <c r="FK150" s="61"/>
      <c r="FL150" s="61"/>
      <c r="FM150" s="61"/>
      <c r="FN150" s="61"/>
      <c r="FO150" s="61"/>
      <c r="FP150" s="61"/>
      <c r="FQ150" s="61"/>
      <c r="FR150" s="61"/>
      <c r="FS150" s="61"/>
      <c r="FT150" s="61"/>
      <c r="FU150" s="61"/>
      <c r="FV150" s="61"/>
      <c r="FW150" s="61"/>
      <c r="FX150" s="61"/>
      <c r="FY150" s="61"/>
      <c r="FZ150" s="61"/>
      <c r="GA150" s="61"/>
      <c r="GB150" s="61"/>
      <c r="GC150" s="61"/>
      <c r="GD150" s="61"/>
      <c r="GE150" s="61"/>
      <c r="GF150" s="61"/>
      <c r="GG150" s="61"/>
      <c r="GH150" s="61"/>
      <c r="GI150" s="61"/>
      <c r="GJ150" s="61"/>
      <c r="GK150" s="61"/>
      <c r="GL150" s="61"/>
      <c r="GM150" s="61"/>
      <c r="GN150" s="61"/>
      <c r="GO150" s="61"/>
      <c r="GP150" s="61"/>
      <c r="GQ150" s="61"/>
      <c r="GR150" s="61"/>
      <c r="GS150" s="61"/>
      <c r="GT150" s="61"/>
      <c r="GU150" s="61"/>
      <c r="GV150" s="61"/>
    </row>
    <row r="151" spans="1:204" s="4" customFormat="1" ht="24" hidden="1" customHeight="1">
      <c r="A151" s="250" t="s">
        <v>282</v>
      </c>
      <c r="B151" s="21" t="s">
        <v>283</v>
      </c>
      <c r="C151" s="22"/>
      <c r="D151" s="23"/>
      <c r="E151" s="23"/>
      <c r="F151" s="24"/>
      <c r="G151" s="24"/>
      <c r="H151" s="24"/>
      <c r="I151" s="24"/>
      <c r="J151" s="24"/>
      <c r="K151" s="24"/>
      <c r="L151" s="24"/>
      <c r="M151" s="24"/>
      <c r="N151" s="22"/>
      <c r="O151" s="22"/>
      <c r="P151" s="24"/>
      <c r="Q151" s="42">
        <f t="shared" si="21"/>
        <v>2881.8</v>
      </c>
      <c r="R151" s="43">
        <f t="shared" ref="R151:R159" si="23">SUM(S151,T151,U151,V151,W151,X151,Y151,Z151,AA151)</f>
        <v>0</v>
      </c>
      <c r="S151" s="44"/>
      <c r="T151" s="44"/>
      <c r="U151" s="45"/>
      <c r="V151" s="45"/>
      <c r="W151" s="45"/>
      <c r="X151" s="45"/>
      <c r="Y151" s="45"/>
      <c r="Z151" s="45"/>
      <c r="AA151" s="45"/>
      <c r="AB151" s="45"/>
      <c r="AC151" s="48">
        <f t="shared" si="20"/>
        <v>2881.8</v>
      </c>
      <c r="AD151" s="44">
        <f>SUM(AD152:AD153)</f>
        <v>0</v>
      </c>
      <c r="AE151" s="44">
        <f>SUM(AE152:AE153)</f>
        <v>0</v>
      </c>
      <c r="AF151" s="44">
        <f>SUM(AF152:AF153)</f>
        <v>0</v>
      </c>
      <c r="AG151" s="44">
        <f>SUM(AG152:AG153)</f>
        <v>265.20000000000005</v>
      </c>
      <c r="AH151" s="44">
        <f>SUM(AH152:AH153)</f>
        <v>429</v>
      </c>
      <c r="AI151" s="53"/>
      <c r="AJ151" s="44">
        <f>SUM(AJ152:AJ153)</f>
        <v>14</v>
      </c>
      <c r="AK151" s="54"/>
      <c r="AL151" s="44">
        <f>SUM(AL152:AL153)</f>
        <v>21</v>
      </c>
      <c r="AM151" s="52">
        <v>1088</v>
      </c>
      <c r="AN151" s="52">
        <v>909.6</v>
      </c>
      <c r="AO151" s="54">
        <v>155</v>
      </c>
      <c r="AP151" s="54"/>
      <c r="AQ151" s="53"/>
      <c r="AR151" s="52"/>
      <c r="AS151" s="54"/>
      <c r="AT151" s="54"/>
      <c r="AU151" s="53"/>
      <c r="AV151" s="53"/>
      <c r="AW151" s="60"/>
    </row>
    <row r="152" spans="1:204" s="4" customFormat="1" ht="24" hidden="1" customHeight="1">
      <c r="A152" s="250"/>
      <c r="B152" s="31" t="s">
        <v>412</v>
      </c>
      <c r="C152" s="22"/>
      <c r="D152" s="23"/>
      <c r="E152" s="23"/>
      <c r="F152" s="24"/>
      <c r="G152" s="24"/>
      <c r="H152" s="24"/>
      <c r="I152" s="24"/>
      <c r="J152" s="24"/>
      <c r="K152" s="24"/>
      <c r="L152" s="24"/>
      <c r="M152" s="24"/>
      <c r="N152" s="22"/>
      <c r="O152" s="22"/>
      <c r="P152" s="24"/>
      <c r="Q152" s="42">
        <f t="shared" si="21"/>
        <v>535.79999999999995</v>
      </c>
      <c r="R152" s="43">
        <f t="shared" si="23"/>
        <v>0</v>
      </c>
      <c r="S152" s="44"/>
      <c r="T152" s="44"/>
      <c r="U152" s="45"/>
      <c r="V152" s="45"/>
      <c r="W152" s="45"/>
      <c r="X152" s="45"/>
      <c r="Y152" s="45"/>
      <c r="Z152" s="45"/>
      <c r="AA152" s="45"/>
      <c r="AB152" s="45"/>
      <c r="AC152" s="48">
        <f t="shared" si="20"/>
        <v>535.79999999999995</v>
      </c>
      <c r="AD152" s="44"/>
      <c r="AE152" s="44"/>
      <c r="AF152" s="44"/>
      <c r="AG152" s="44">
        <v>97.800000000000011</v>
      </c>
      <c r="AH152" s="52">
        <v>429</v>
      </c>
      <c r="AI152" s="53"/>
      <c r="AJ152" s="52">
        <v>9</v>
      </c>
      <c r="AK152" s="54"/>
      <c r="AL152" s="52"/>
      <c r="AM152" s="53"/>
      <c r="AN152" s="54"/>
      <c r="AO152" s="54"/>
      <c r="AP152" s="54"/>
      <c r="AQ152" s="53"/>
      <c r="AR152" s="52"/>
      <c r="AS152" s="54"/>
      <c r="AT152" s="54"/>
      <c r="AU152" s="53"/>
      <c r="AV152" s="53"/>
      <c r="AW152" s="60"/>
    </row>
    <row r="153" spans="1:204" s="4" customFormat="1" ht="24" hidden="1" customHeight="1">
      <c r="A153" s="250"/>
      <c r="B153" s="31" t="s">
        <v>413</v>
      </c>
      <c r="C153" s="22"/>
      <c r="D153" s="23"/>
      <c r="E153" s="23"/>
      <c r="F153" s="24"/>
      <c r="G153" s="24"/>
      <c r="H153" s="24"/>
      <c r="I153" s="24"/>
      <c r="J153" s="24"/>
      <c r="K153" s="24"/>
      <c r="L153" s="24"/>
      <c r="M153" s="24"/>
      <c r="N153" s="22"/>
      <c r="O153" s="22"/>
      <c r="P153" s="24"/>
      <c r="Q153" s="42">
        <f t="shared" si="21"/>
        <v>193.4</v>
      </c>
      <c r="R153" s="43">
        <f t="shared" si="23"/>
        <v>0</v>
      </c>
      <c r="S153" s="44"/>
      <c r="T153" s="44"/>
      <c r="U153" s="45"/>
      <c r="V153" s="45"/>
      <c r="W153" s="45"/>
      <c r="X153" s="45"/>
      <c r="Y153" s="45"/>
      <c r="Z153" s="45"/>
      <c r="AA153" s="45"/>
      <c r="AB153" s="45"/>
      <c r="AC153" s="48">
        <f t="shared" si="20"/>
        <v>193.4</v>
      </c>
      <c r="AD153" s="44"/>
      <c r="AE153" s="44"/>
      <c r="AF153" s="44"/>
      <c r="AG153" s="44">
        <v>167.4</v>
      </c>
      <c r="AH153" s="52"/>
      <c r="AI153" s="53"/>
      <c r="AJ153" s="52">
        <v>5</v>
      </c>
      <c r="AK153" s="54"/>
      <c r="AL153" s="52">
        <v>21</v>
      </c>
      <c r="AM153" s="53"/>
      <c r="AN153" s="54"/>
      <c r="AO153" s="54"/>
      <c r="AP153" s="54"/>
      <c r="AQ153" s="53"/>
      <c r="AR153" s="52"/>
      <c r="AS153" s="54"/>
      <c r="AT153" s="54"/>
      <c r="AU153" s="53"/>
      <c r="AV153" s="53"/>
      <c r="AW153" s="60"/>
    </row>
    <row r="154" spans="1:204" s="4" customFormat="1" ht="24" hidden="1" customHeight="1">
      <c r="A154" s="250" t="s">
        <v>298</v>
      </c>
      <c r="B154" s="26" t="s">
        <v>414</v>
      </c>
      <c r="C154" s="22"/>
      <c r="D154" s="23"/>
      <c r="E154" s="23"/>
      <c r="F154" s="24"/>
      <c r="G154" s="24"/>
      <c r="H154" s="24"/>
      <c r="I154" s="24"/>
      <c r="J154" s="24"/>
      <c r="K154" s="24"/>
      <c r="L154" s="24"/>
      <c r="M154" s="24"/>
      <c r="N154" s="22"/>
      <c r="O154" s="22"/>
      <c r="P154" s="24"/>
      <c r="Q154" s="42">
        <f t="shared" si="21"/>
        <v>454.6</v>
      </c>
      <c r="R154" s="43">
        <f t="shared" si="23"/>
        <v>0</v>
      </c>
      <c r="S154" s="44"/>
      <c r="T154" s="44"/>
      <c r="U154" s="45"/>
      <c r="V154" s="45"/>
      <c r="W154" s="45"/>
      <c r="X154" s="45"/>
      <c r="Y154" s="45"/>
      <c r="Z154" s="45"/>
      <c r="AA154" s="45"/>
      <c r="AB154" s="45"/>
      <c r="AC154" s="48">
        <f t="shared" si="20"/>
        <v>454.6</v>
      </c>
      <c r="AD154" s="44">
        <v>112.8</v>
      </c>
      <c r="AE154" s="44"/>
      <c r="AF154" s="44"/>
      <c r="AG154" s="44">
        <v>199.8</v>
      </c>
      <c r="AH154" s="52"/>
      <c r="AI154" s="53"/>
      <c r="AJ154" s="52"/>
      <c r="AK154" s="54"/>
      <c r="AL154" s="52">
        <v>142</v>
      </c>
      <c r="AM154" s="53"/>
      <c r="AN154" s="54"/>
      <c r="AO154" s="54"/>
      <c r="AP154" s="54"/>
      <c r="AQ154" s="53"/>
      <c r="AR154" s="52"/>
      <c r="AS154" s="54"/>
      <c r="AT154" s="54"/>
      <c r="AU154" s="53"/>
      <c r="AV154" s="53"/>
      <c r="AW154" s="60"/>
    </row>
    <row r="155" spans="1:204" s="4" customFormat="1" ht="24" hidden="1" customHeight="1">
      <c r="A155" s="250"/>
      <c r="B155" s="26" t="s">
        <v>415</v>
      </c>
      <c r="C155" s="22"/>
      <c r="D155" s="23"/>
      <c r="E155" s="23"/>
      <c r="F155" s="24"/>
      <c r="G155" s="24"/>
      <c r="H155" s="24"/>
      <c r="I155" s="24"/>
      <c r="J155" s="24"/>
      <c r="K155" s="24"/>
      <c r="L155" s="24"/>
      <c r="M155" s="24"/>
      <c r="N155" s="22"/>
      <c r="O155" s="22"/>
      <c r="P155" s="24"/>
      <c r="Q155" s="42">
        <f t="shared" si="21"/>
        <v>1053.5999999999999</v>
      </c>
      <c r="R155" s="43">
        <f t="shared" si="23"/>
        <v>0</v>
      </c>
      <c r="S155" s="44"/>
      <c r="T155" s="44"/>
      <c r="U155" s="45"/>
      <c r="V155" s="45"/>
      <c r="W155" s="45"/>
      <c r="X155" s="45"/>
      <c r="Y155" s="45"/>
      <c r="Z155" s="45"/>
      <c r="AA155" s="45"/>
      <c r="AB155" s="45"/>
      <c r="AC155" s="48">
        <f t="shared" si="20"/>
        <v>1053.5999999999999</v>
      </c>
      <c r="AD155" s="44">
        <v>10.8</v>
      </c>
      <c r="AE155" s="44"/>
      <c r="AF155" s="44">
        <v>132</v>
      </c>
      <c r="AG155" s="44">
        <v>154.80000000000001</v>
      </c>
      <c r="AH155" s="52">
        <v>756</v>
      </c>
      <c r="AI155" s="53"/>
      <c r="AJ155" s="52"/>
      <c r="AK155" s="54"/>
      <c r="AL155" s="52"/>
      <c r="AM155" s="53"/>
      <c r="AN155" s="54"/>
      <c r="AO155" s="54"/>
      <c r="AP155" s="54"/>
      <c r="AQ155" s="53"/>
      <c r="AR155" s="52"/>
      <c r="AS155" s="54"/>
      <c r="AT155" s="54"/>
      <c r="AU155" s="53"/>
      <c r="AV155" s="53"/>
      <c r="AW155" s="60"/>
    </row>
    <row r="156" spans="1:204" s="4" customFormat="1" ht="24" hidden="1" customHeight="1">
      <c r="A156" s="250"/>
      <c r="B156" s="26" t="s">
        <v>416</v>
      </c>
      <c r="C156" s="22"/>
      <c r="D156" s="23"/>
      <c r="E156" s="23"/>
      <c r="F156" s="24"/>
      <c r="G156" s="24"/>
      <c r="H156" s="24"/>
      <c r="I156" s="24"/>
      <c r="J156" s="24"/>
      <c r="K156" s="24"/>
      <c r="L156" s="24"/>
      <c r="M156" s="24"/>
      <c r="N156" s="22"/>
      <c r="O156" s="22"/>
      <c r="P156" s="24"/>
      <c r="Q156" s="42">
        <f t="shared" si="21"/>
        <v>1170</v>
      </c>
      <c r="R156" s="43">
        <f t="shared" si="23"/>
        <v>0</v>
      </c>
      <c r="S156" s="44"/>
      <c r="T156" s="44"/>
      <c r="U156" s="45"/>
      <c r="V156" s="45"/>
      <c r="W156" s="45"/>
      <c r="X156" s="45"/>
      <c r="Y156" s="45"/>
      <c r="Z156" s="45"/>
      <c r="AA156" s="45"/>
      <c r="AB156" s="45"/>
      <c r="AC156" s="48">
        <f t="shared" si="20"/>
        <v>1170</v>
      </c>
      <c r="AD156" s="44"/>
      <c r="AE156" s="44"/>
      <c r="AF156" s="44">
        <v>62</v>
      </c>
      <c r="AG156" s="44"/>
      <c r="AH156" s="52">
        <v>1045</v>
      </c>
      <c r="AI156" s="53"/>
      <c r="AJ156" s="52"/>
      <c r="AK156" s="54"/>
      <c r="AL156" s="52">
        <v>63</v>
      </c>
      <c r="AM156" s="53"/>
      <c r="AN156" s="54"/>
      <c r="AO156" s="54"/>
      <c r="AP156" s="54"/>
      <c r="AQ156" s="53"/>
      <c r="AR156" s="52"/>
      <c r="AS156" s="54"/>
      <c r="AT156" s="54"/>
      <c r="AU156" s="53"/>
      <c r="AV156" s="53"/>
      <c r="AW156" s="60"/>
    </row>
    <row r="157" spans="1:204" s="4" customFormat="1" ht="24" hidden="1" customHeight="1">
      <c r="A157" s="250"/>
      <c r="B157" s="26" t="s">
        <v>417</v>
      </c>
      <c r="C157" s="22"/>
      <c r="D157" s="23"/>
      <c r="E157" s="23"/>
      <c r="F157" s="24"/>
      <c r="G157" s="24"/>
      <c r="H157" s="24"/>
      <c r="I157" s="24"/>
      <c r="J157" s="24"/>
      <c r="K157" s="24"/>
      <c r="L157" s="24"/>
      <c r="M157" s="24"/>
      <c r="N157" s="22"/>
      <c r="O157" s="22"/>
      <c r="P157" s="24"/>
      <c r="Q157" s="42">
        <f t="shared" si="21"/>
        <v>179.4</v>
      </c>
      <c r="R157" s="43">
        <f t="shared" si="23"/>
        <v>0</v>
      </c>
      <c r="S157" s="44"/>
      <c r="T157" s="44"/>
      <c r="U157" s="45"/>
      <c r="V157" s="45"/>
      <c r="W157" s="45"/>
      <c r="X157" s="45"/>
      <c r="Y157" s="45"/>
      <c r="Z157" s="45"/>
      <c r="AA157" s="45"/>
      <c r="AB157" s="45"/>
      <c r="AC157" s="48">
        <f t="shared" si="20"/>
        <v>179.4</v>
      </c>
      <c r="AD157" s="44"/>
      <c r="AE157" s="44"/>
      <c r="AF157" s="44"/>
      <c r="AG157" s="44">
        <v>179.4</v>
      </c>
      <c r="AH157" s="52"/>
      <c r="AI157" s="53"/>
      <c r="AJ157" s="52"/>
      <c r="AK157" s="54"/>
      <c r="AL157" s="52"/>
      <c r="AM157" s="53"/>
      <c r="AN157" s="54"/>
      <c r="AO157" s="54"/>
      <c r="AP157" s="54"/>
      <c r="AQ157" s="53"/>
      <c r="AR157" s="52"/>
      <c r="AS157" s="54"/>
      <c r="AT157" s="54"/>
      <c r="AU157" s="53"/>
      <c r="AV157" s="53"/>
      <c r="AW157" s="60"/>
    </row>
    <row r="158" spans="1:204" s="4" customFormat="1" ht="24" hidden="1" customHeight="1">
      <c r="A158" s="250"/>
      <c r="B158" s="26" t="s">
        <v>418</v>
      </c>
      <c r="C158" s="22"/>
      <c r="D158" s="23"/>
      <c r="E158" s="23"/>
      <c r="F158" s="24"/>
      <c r="G158" s="24"/>
      <c r="H158" s="24"/>
      <c r="I158" s="24"/>
      <c r="J158" s="24"/>
      <c r="K158" s="24"/>
      <c r="L158" s="24"/>
      <c r="M158" s="24"/>
      <c r="N158" s="22"/>
      <c r="O158" s="22"/>
      <c r="P158" s="24"/>
      <c r="Q158" s="42">
        <f t="shared" si="21"/>
        <v>368.4</v>
      </c>
      <c r="R158" s="43">
        <f t="shared" si="23"/>
        <v>0</v>
      </c>
      <c r="S158" s="44"/>
      <c r="T158" s="44"/>
      <c r="U158" s="45"/>
      <c r="V158" s="45"/>
      <c r="W158" s="45"/>
      <c r="X158" s="45"/>
      <c r="Y158" s="45"/>
      <c r="Z158" s="45"/>
      <c r="AA158" s="45"/>
      <c r="AB158" s="45"/>
      <c r="AC158" s="48">
        <f t="shared" si="20"/>
        <v>368.4</v>
      </c>
      <c r="AD158" s="44"/>
      <c r="AE158" s="44"/>
      <c r="AF158" s="44"/>
      <c r="AG158" s="44">
        <v>74.400000000000006</v>
      </c>
      <c r="AH158" s="52">
        <v>294</v>
      </c>
      <c r="AI158" s="53"/>
      <c r="AJ158" s="52"/>
      <c r="AK158" s="54"/>
      <c r="AL158" s="52"/>
      <c r="AM158" s="53"/>
      <c r="AN158" s="54"/>
      <c r="AO158" s="54"/>
      <c r="AP158" s="54"/>
      <c r="AQ158" s="53"/>
      <c r="AR158" s="52"/>
      <c r="AS158" s="54"/>
      <c r="AT158" s="54"/>
      <c r="AU158" s="53"/>
      <c r="AV158" s="53"/>
      <c r="AW158" s="60"/>
    </row>
    <row r="159" spans="1:204" s="4" customFormat="1" ht="24" hidden="1" customHeight="1">
      <c r="A159" s="250"/>
      <c r="B159" s="26" t="s">
        <v>419</v>
      </c>
      <c r="C159" s="22"/>
      <c r="D159" s="23"/>
      <c r="E159" s="23"/>
      <c r="F159" s="24"/>
      <c r="G159" s="24"/>
      <c r="H159" s="24"/>
      <c r="I159" s="24"/>
      <c r="J159" s="24"/>
      <c r="K159" s="24"/>
      <c r="L159" s="24"/>
      <c r="M159" s="24"/>
      <c r="N159" s="22"/>
      <c r="O159" s="22"/>
      <c r="P159" s="24"/>
      <c r="Q159" s="42">
        <f t="shared" si="21"/>
        <v>51</v>
      </c>
      <c r="R159" s="43">
        <f t="shared" si="23"/>
        <v>0</v>
      </c>
      <c r="S159" s="44"/>
      <c r="T159" s="44"/>
      <c r="U159" s="45"/>
      <c r="V159" s="45"/>
      <c r="W159" s="45"/>
      <c r="X159" s="45"/>
      <c r="Y159" s="45"/>
      <c r="Z159" s="45"/>
      <c r="AA159" s="45"/>
      <c r="AB159" s="45"/>
      <c r="AC159" s="48">
        <f t="shared" si="20"/>
        <v>51</v>
      </c>
      <c r="AD159" s="44"/>
      <c r="AE159" s="44"/>
      <c r="AF159" s="44"/>
      <c r="AG159" s="44"/>
      <c r="AH159" s="52"/>
      <c r="AI159" s="53"/>
      <c r="AJ159" s="52">
        <v>51</v>
      </c>
      <c r="AK159" s="54"/>
      <c r="AL159" s="52"/>
      <c r="AM159" s="53"/>
      <c r="AN159" s="54"/>
      <c r="AO159" s="54"/>
      <c r="AP159" s="54"/>
      <c r="AQ159" s="53"/>
      <c r="AR159" s="52"/>
      <c r="AS159" s="54"/>
      <c r="AT159" s="54"/>
      <c r="AU159" s="53"/>
      <c r="AV159" s="53"/>
      <c r="AW159" s="60"/>
    </row>
    <row r="160" spans="1:204" s="3" customFormat="1" ht="24" customHeight="1">
      <c r="A160" s="303" t="s">
        <v>117</v>
      </c>
      <c r="B160" s="248"/>
      <c r="C160" s="17"/>
      <c r="D160" s="18"/>
      <c r="E160" s="18"/>
      <c r="F160" s="19"/>
      <c r="G160" s="19"/>
      <c r="H160" s="19"/>
      <c r="I160" s="19"/>
      <c r="J160" s="19"/>
      <c r="K160" s="19"/>
      <c r="L160" s="19"/>
      <c r="M160" s="19"/>
      <c r="N160" s="17"/>
      <c r="O160" s="17"/>
      <c r="P160" s="34"/>
      <c r="Q160" s="39">
        <f t="shared" si="21"/>
        <v>534</v>
      </c>
      <c r="R160" s="36"/>
      <c r="S160" s="40"/>
      <c r="T160" s="41"/>
      <c r="U160" s="41"/>
      <c r="V160" s="41"/>
      <c r="W160" s="41"/>
      <c r="X160" s="41"/>
      <c r="Y160" s="41"/>
      <c r="Z160" s="41"/>
      <c r="AA160" s="41"/>
      <c r="AB160" s="36">
        <f>AC160+AW160</f>
        <v>534</v>
      </c>
      <c r="AC160" s="36">
        <f t="shared" si="20"/>
        <v>534</v>
      </c>
      <c r="AD160" s="41"/>
      <c r="AE160" s="41"/>
      <c r="AF160" s="41">
        <f>AF161+AF164+AF165+AF166+AF167</f>
        <v>138</v>
      </c>
      <c r="AG160" s="41">
        <f>AG161+AG164+AG165+AG166+AG167</f>
        <v>0</v>
      </c>
      <c r="AH160" s="55"/>
      <c r="AI160" s="51"/>
      <c r="AJ160" s="55"/>
      <c r="AK160" s="51"/>
      <c r="AL160" s="41">
        <f>AL161+AL164+AL165+AL166+AL167</f>
        <v>76</v>
      </c>
      <c r="AM160" s="51"/>
      <c r="AN160" s="51">
        <v>300</v>
      </c>
      <c r="AO160" s="51">
        <v>20</v>
      </c>
      <c r="AP160" s="51"/>
      <c r="AQ160" s="51"/>
      <c r="AR160" s="55"/>
      <c r="AS160" s="51"/>
      <c r="AT160" s="56"/>
      <c r="AU160" s="51"/>
      <c r="AV160" s="51"/>
      <c r="AW160" s="59"/>
      <c r="DL160" s="61"/>
      <c r="DM160" s="61"/>
      <c r="DN160" s="61"/>
      <c r="DO160" s="61"/>
      <c r="DP160" s="61"/>
      <c r="DQ160" s="61"/>
      <c r="DR160" s="61"/>
      <c r="DS160" s="61"/>
      <c r="DT160" s="61"/>
      <c r="DU160" s="61"/>
      <c r="DV160" s="61"/>
      <c r="DW160" s="61"/>
      <c r="DX160" s="61"/>
      <c r="DY160" s="61"/>
      <c r="DZ160" s="61"/>
      <c r="EA160" s="61"/>
      <c r="EB160" s="61"/>
      <c r="EC160" s="61"/>
      <c r="ED160" s="61"/>
      <c r="EE160" s="61"/>
      <c r="EF160" s="61"/>
      <c r="EG160" s="61"/>
      <c r="EH160" s="61"/>
      <c r="EI160" s="61"/>
      <c r="EJ160" s="61"/>
      <c r="EK160" s="61"/>
      <c r="EL160" s="61"/>
      <c r="EM160" s="61"/>
      <c r="EN160" s="61"/>
      <c r="EO160" s="61"/>
      <c r="EP160" s="61"/>
      <c r="EQ160" s="61"/>
      <c r="ER160" s="61"/>
      <c r="ES160" s="61"/>
      <c r="ET160" s="61"/>
      <c r="EU160" s="61"/>
      <c r="EV160" s="61"/>
      <c r="EW160" s="61"/>
      <c r="EX160" s="61"/>
      <c r="EY160" s="61"/>
      <c r="EZ160" s="61"/>
      <c r="FA160" s="61"/>
      <c r="FB160" s="61"/>
      <c r="FC160" s="61"/>
      <c r="FD160" s="61"/>
      <c r="FE160" s="61"/>
      <c r="FF160" s="61"/>
      <c r="FG160" s="61"/>
      <c r="FH160" s="61"/>
      <c r="FI160" s="61"/>
      <c r="FJ160" s="61"/>
      <c r="FK160" s="61"/>
      <c r="FL160" s="61"/>
      <c r="FM160" s="61"/>
      <c r="FN160" s="61"/>
      <c r="FO160" s="61"/>
      <c r="FP160" s="61"/>
      <c r="FQ160" s="61"/>
      <c r="FR160" s="61"/>
      <c r="FS160" s="61"/>
      <c r="FT160" s="61"/>
      <c r="FU160" s="61"/>
      <c r="FV160" s="61"/>
      <c r="FW160" s="61"/>
      <c r="FX160" s="61"/>
      <c r="FY160" s="61"/>
      <c r="FZ160" s="61"/>
      <c r="GA160" s="61"/>
      <c r="GB160" s="61"/>
      <c r="GC160" s="61"/>
      <c r="GD160" s="61"/>
      <c r="GE160" s="61"/>
      <c r="GF160" s="61"/>
      <c r="GG160" s="61"/>
      <c r="GH160" s="61"/>
      <c r="GI160" s="61"/>
      <c r="GJ160" s="61"/>
      <c r="GK160" s="61"/>
      <c r="GL160" s="61"/>
      <c r="GM160" s="61"/>
      <c r="GN160" s="61"/>
      <c r="GO160" s="61"/>
      <c r="GP160" s="61"/>
      <c r="GQ160" s="61"/>
      <c r="GR160" s="61"/>
      <c r="GS160" s="61"/>
      <c r="GT160" s="61"/>
      <c r="GU160" s="61"/>
      <c r="GV160" s="61"/>
    </row>
    <row r="161" spans="1:204" s="4" customFormat="1" ht="24" hidden="1" customHeight="1">
      <c r="A161" s="250" t="s">
        <v>282</v>
      </c>
      <c r="B161" s="21" t="s">
        <v>283</v>
      </c>
      <c r="C161" s="22"/>
      <c r="D161" s="23"/>
      <c r="E161" s="23"/>
      <c r="F161" s="24"/>
      <c r="G161" s="24"/>
      <c r="H161" s="24"/>
      <c r="I161" s="24"/>
      <c r="J161" s="24"/>
      <c r="K161" s="24"/>
      <c r="L161" s="24"/>
      <c r="M161" s="24"/>
      <c r="N161" s="22"/>
      <c r="O161" s="22"/>
      <c r="P161" s="24"/>
      <c r="Q161" s="42">
        <f t="shared" si="21"/>
        <v>396</v>
      </c>
      <c r="R161" s="43">
        <f t="shared" ref="R161:R167" si="24">SUM(S161,T161,U161,V161,W161,X161,Y161,Z161,AA161)</f>
        <v>0</v>
      </c>
      <c r="S161" s="44"/>
      <c r="T161" s="44"/>
      <c r="U161" s="45"/>
      <c r="V161" s="45"/>
      <c r="W161" s="45"/>
      <c r="X161" s="45"/>
      <c r="Y161" s="45"/>
      <c r="Z161" s="45"/>
      <c r="AA161" s="45"/>
      <c r="AB161" s="45"/>
      <c r="AC161" s="48">
        <f t="shared" si="20"/>
        <v>396</v>
      </c>
      <c r="AD161" s="44"/>
      <c r="AE161" s="44"/>
      <c r="AF161" s="44"/>
      <c r="AG161" s="44"/>
      <c r="AH161" s="52"/>
      <c r="AI161" s="53"/>
      <c r="AJ161" s="52"/>
      <c r="AK161" s="54"/>
      <c r="AL161" s="52">
        <f>SUM(AL162:AL163)</f>
        <v>76</v>
      </c>
      <c r="AM161" s="53"/>
      <c r="AN161" s="52">
        <v>300</v>
      </c>
      <c r="AO161" s="54">
        <v>20</v>
      </c>
      <c r="AP161" s="54"/>
      <c r="AQ161" s="53"/>
      <c r="AR161" s="52"/>
      <c r="AS161" s="54"/>
      <c r="AT161" s="54"/>
      <c r="AU161" s="53"/>
      <c r="AV161" s="53"/>
      <c r="AW161" s="60"/>
    </row>
    <row r="162" spans="1:204" s="4" customFormat="1" ht="24" hidden="1" customHeight="1">
      <c r="A162" s="250"/>
      <c r="B162" s="31" t="s">
        <v>421</v>
      </c>
      <c r="C162" s="22"/>
      <c r="D162" s="23"/>
      <c r="E162" s="23"/>
      <c r="F162" s="24"/>
      <c r="G162" s="24"/>
      <c r="H162" s="24"/>
      <c r="I162" s="24"/>
      <c r="J162" s="24"/>
      <c r="K162" s="24"/>
      <c r="L162" s="24"/>
      <c r="M162" s="24"/>
      <c r="N162" s="22"/>
      <c r="O162" s="22"/>
      <c r="P162" s="24"/>
      <c r="Q162" s="42">
        <f t="shared" si="21"/>
        <v>0</v>
      </c>
      <c r="R162" s="43">
        <f t="shared" si="24"/>
        <v>0</v>
      </c>
      <c r="S162" s="44"/>
      <c r="T162" s="44"/>
      <c r="U162" s="45"/>
      <c r="V162" s="45"/>
      <c r="W162" s="45"/>
      <c r="X162" s="45"/>
      <c r="Y162" s="45"/>
      <c r="Z162" s="45"/>
      <c r="AA162" s="45"/>
      <c r="AB162" s="45"/>
      <c r="AC162" s="48">
        <f t="shared" si="20"/>
        <v>0</v>
      </c>
      <c r="AD162" s="44"/>
      <c r="AE162" s="44"/>
      <c r="AF162" s="44"/>
      <c r="AG162" s="44"/>
      <c r="AH162" s="52"/>
      <c r="AI162" s="53"/>
      <c r="AJ162" s="52"/>
      <c r="AK162" s="54"/>
      <c r="AL162" s="52"/>
      <c r="AM162" s="53"/>
      <c r="AN162" s="54"/>
      <c r="AO162" s="54"/>
      <c r="AP162" s="54"/>
      <c r="AQ162" s="53"/>
      <c r="AR162" s="52"/>
      <c r="AS162" s="54"/>
      <c r="AT162" s="54"/>
      <c r="AU162" s="53"/>
      <c r="AV162" s="53"/>
      <c r="AW162" s="60"/>
    </row>
    <row r="163" spans="1:204" s="4" customFormat="1" ht="24" hidden="1" customHeight="1">
      <c r="A163" s="250"/>
      <c r="B163" s="31" t="s">
        <v>422</v>
      </c>
      <c r="C163" s="22"/>
      <c r="D163" s="23"/>
      <c r="E163" s="23"/>
      <c r="F163" s="24"/>
      <c r="G163" s="24"/>
      <c r="H163" s="24"/>
      <c r="I163" s="24"/>
      <c r="J163" s="24"/>
      <c r="K163" s="24"/>
      <c r="L163" s="24"/>
      <c r="M163" s="24"/>
      <c r="N163" s="22"/>
      <c r="O163" s="22"/>
      <c r="P163" s="24"/>
      <c r="Q163" s="42">
        <f t="shared" si="21"/>
        <v>76</v>
      </c>
      <c r="R163" s="43">
        <f t="shared" si="24"/>
        <v>0</v>
      </c>
      <c r="S163" s="44"/>
      <c r="T163" s="44"/>
      <c r="U163" s="45"/>
      <c r="V163" s="45"/>
      <c r="W163" s="45"/>
      <c r="X163" s="45"/>
      <c r="Y163" s="45"/>
      <c r="Z163" s="45"/>
      <c r="AA163" s="45"/>
      <c r="AB163" s="45"/>
      <c r="AC163" s="48">
        <f t="shared" si="20"/>
        <v>76</v>
      </c>
      <c r="AD163" s="44"/>
      <c r="AE163" s="44"/>
      <c r="AF163" s="44"/>
      <c r="AG163" s="44"/>
      <c r="AH163" s="52"/>
      <c r="AI163" s="53"/>
      <c r="AJ163" s="52"/>
      <c r="AK163" s="54"/>
      <c r="AL163" s="52">
        <v>76</v>
      </c>
      <c r="AM163" s="53"/>
      <c r="AN163" s="54"/>
      <c r="AO163" s="54"/>
      <c r="AP163" s="54"/>
      <c r="AQ163" s="53"/>
      <c r="AR163" s="52"/>
      <c r="AS163" s="54"/>
      <c r="AT163" s="54"/>
      <c r="AU163" s="53"/>
      <c r="AV163" s="53"/>
      <c r="AW163" s="60"/>
    </row>
    <row r="164" spans="1:204" s="4" customFormat="1" ht="24" hidden="1" customHeight="1">
      <c r="A164" s="250" t="s">
        <v>298</v>
      </c>
      <c r="B164" s="26" t="s">
        <v>423</v>
      </c>
      <c r="C164" s="22"/>
      <c r="D164" s="23"/>
      <c r="E164" s="23"/>
      <c r="F164" s="24"/>
      <c r="G164" s="24"/>
      <c r="H164" s="24"/>
      <c r="I164" s="24"/>
      <c r="J164" s="24"/>
      <c r="K164" s="24"/>
      <c r="L164" s="24"/>
      <c r="M164" s="24"/>
      <c r="N164" s="22"/>
      <c r="O164" s="22"/>
      <c r="P164" s="24"/>
      <c r="Q164" s="42">
        <f t="shared" si="21"/>
        <v>0</v>
      </c>
      <c r="R164" s="43">
        <f t="shared" si="24"/>
        <v>0</v>
      </c>
      <c r="S164" s="44"/>
      <c r="T164" s="44"/>
      <c r="U164" s="45"/>
      <c r="V164" s="45"/>
      <c r="W164" s="45"/>
      <c r="X164" s="45"/>
      <c r="Y164" s="45"/>
      <c r="Z164" s="45"/>
      <c r="AA164" s="45"/>
      <c r="AB164" s="45"/>
      <c r="AC164" s="48">
        <f t="shared" si="20"/>
        <v>0</v>
      </c>
      <c r="AD164" s="44"/>
      <c r="AE164" s="44"/>
      <c r="AF164" s="44"/>
      <c r="AG164" s="44"/>
      <c r="AH164" s="52"/>
      <c r="AI164" s="53"/>
      <c r="AJ164" s="52"/>
      <c r="AK164" s="54"/>
      <c r="AL164" s="52"/>
      <c r="AM164" s="53"/>
      <c r="AN164" s="54"/>
      <c r="AO164" s="54"/>
      <c r="AP164" s="54"/>
      <c r="AQ164" s="53"/>
      <c r="AR164" s="52"/>
      <c r="AS164" s="54"/>
      <c r="AT164" s="54"/>
      <c r="AU164" s="53"/>
      <c r="AV164" s="53"/>
      <c r="AW164" s="60"/>
    </row>
    <row r="165" spans="1:204" s="4" customFormat="1" ht="24" hidden="1" customHeight="1">
      <c r="A165" s="250"/>
      <c r="B165" s="26" t="s">
        <v>424</v>
      </c>
      <c r="C165" s="22"/>
      <c r="D165" s="23"/>
      <c r="E165" s="23"/>
      <c r="F165" s="24"/>
      <c r="G165" s="24"/>
      <c r="H165" s="24"/>
      <c r="I165" s="24"/>
      <c r="J165" s="24"/>
      <c r="K165" s="24"/>
      <c r="L165" s="24"/>
      <c r="M165" s="24"/>
      <c r="N165" s="22"/>
      <c r="O165" s="22"/>
      <c r="P165" s="24"/>
      <c r="Q165" s="42">
        <f t="shared" si="21"/>
        <v>0</v>
      </c>
      <c r="R165" s="43">
        <f t="shared" si="24"/>
        <v>0</v>
      </c>
      <c r="S165" s="44"/>
      <c r="T165" s="44"/>
      <c r="U165" s="45"/>
      <c r="V165" s="45"/>
      <c r="W165" s="45"/>
      <c r="X165" s="45"/>
      <c r="Y165" s="45"/>
      <c r="Z165" s="45"/>
      <c r="AA165" s="45"/>
      <c r="AB165" s="45"/>
      <c r="AC165" s="48">
        <f t="shared" si="20"/>
        <v>0</v>
      </c>
      <c r="AD165" s="44"/>
      <c r="AE165" s="44"/>
      <c r="AF165" s="44"/>
      <c r="AG165" s="44"/>
      <c r="AH165" s="52"/>
      <c r="AI165" s="53"/>
      <c r="AJ165" s="52"/>
      <c r="AK165" s="54"/>
      <c r="AL165" s="52"/>
      <c r="AM165" s="53"/>
      <c r="AN165" s="54"/>
      <c r="AO165" s="54"/>
      <c r="AP165" s="54"/>
      <c r="AQ165" s="53"/>
      <c r="AR165" s="52"/>
      <c r="AS165" s="54"/>
      <c r="AT165" s="54"/>
      <c r="AU165" s="53"/>
      <c r="AV165" s="53"/>
      <c r="AW165" s="60"/>
    </row>
    <row r="166" spans="1:204" s="4" customFormat="1" ht="24" hidden="1" customHeight="1">
      <c r="A166" s="250"/>
      <c r="B166" s="26" t="s">
        <v>425</v>
      </c>
      <c r="C166" s="22"/>
      <c r="D166" s="23"/>
      <c r="E166" s="23"/>
      <c r="F166" s="24"/>
      <c r="G166" s="24"/>
      <c r="H166" s="24"/>
      <c r="I166" s="24"/>
      <c r="J166" s="24"/>
      <c r="K166" s="24"/>
      <c r="L166" s="24"/>
      <c r="M166" s="24"/>
      <c r="N166" s="22"/>
      <c r="O166" s="22"/>
      <c r="P166" s="24"/>
      <c r="Q166" s="42">
        <f t="shared" si="21"/>
        <v>0</v>
      </c>
      <c r="R166" s="43">
        <f t="shared" si="24"/>
        <v>0</v>
      </c>
      <c r="S166" s="44"/>
      <c r="T166" s="44"/>
      <c r="U166" s="45"/>
      <c r="V166" s="45"/>
      <c r="W166" s="45"/>
      <c r="X166" s="45"/>
      <c r="Y166" s="45"/>
      <c r="Z166" s="45"/>
      <c r="AA166" s="45"/>
      <c r="AB166" s="45"/>
      <c r="AC166" s="48">
        <f t="shared" si="20"/>
        <v>0</v>
      </c>
      <c r="AD166" s="44"/>
      <c r="AE166" s="44"/>
      <c r="AF166" s="44"/>
      <c r="AG166" s="44"/>
      <c r="AH166" s="52"/>
      <c r="AI166" s="53"/>
      <c r="AJ166" s="52"/>
      <c r="AK166" s="54"/>
      <c r="AL166" s="52"/>
      <c r="AM166" s="53"/>
      <c r="AN166" s="54"/>
      <c r="AO166" s="54"/>
      <c r="AP166" s="54"/>
      <c r="AQ166" s="53"/>
      <c r="AR166" s="52"/>
      <c r="AS166" s="54"/>
      <c r="AT166" s="54"/>
      <c r="AU166" s="53"/>
      <c r="AV166" s="53"/>
      <c r="AW166" s="60"/>
    </row>
    <row r="167" spans="1:204" s="4" customFormat="1" ht="24" hidden="1" customHeight="1">
      <c r="A167" s="250"/>
      <c r="B167" s="26" t="s">
        <v>426</v>
      </c>
      <c r="C167" s="22"/>
      <c r="D167" s="23"/>
      <c r="E167" s="23"/>
      <c r="F167" s="24"/>
      <c r="G167" s="24"/>
      <c r="H167" s="24"/>
      <c r="I167" s="24"/>
      <c r="J167" s="24"/>
      <c r="K167" s="24"/>
      <c r="L167" s="24"/>
      <c r="M167" s="24"/>
      <c r="N167" s="22"/>
      <c r="O167" s="22"/>
      <c r="P167" s="24"/>
      <c r="Q167" s="42">
        <f t="shared" si="21"/>
        <v>138</v>
      </c>
      <c r="R167" s="43">
        <f t="shared" si="24"/>
        <v>0</v>
      </c>
      <c r="S167" s="44"/>
      <c r="T167" s="44"/>
      <c r="U167" s="45"/>
      <c r="V167" s="45"/>
      <c r="W167" s="45"/>
      <c r="X167" s="45"/>
      <c r="Y167" s="45"/>
      <c r="Z167" s="45"/>
      <c r="AA167" s="45"/>
      <c r="AB167" s="45"/>
      <c r="AC167" s="48">
        <f t="shared" si="20"/>
        <v>138</v>
      </c>
      <c r="AD167" s="44"/>
      <c r="AE167" s="44"/>
      <c r="AF167" s="44">
        <v>138</v>
      </c>
      <c r="AG167" s="44"/>
      <c r="AH167" s="52"/>
      <c r="AI167" s="53"/>
      <c r="AJ167" s="52"/>
      <c r="AK167" s="54"/>
      <c r="AL167" s="52"/>
      <c r="AM167" s="53"/>
      <c r="AN167" s="54"/>
      <c r="AO167" s="54"/>
      <c r="AP167" s="54"/>
      <c r="AQ167" s="53"/>
      <c r="AR167" s="52"/>
      <c r="AS167" s="54"/>
      <c r="AT167" s="54"/>
      <c r="AU167" s="53"/>
      <c r="AV167" s="53"/>
      <c r="AW167" s="60"/>
    </row>
    <row r="168" spans="1:204" s="3" customFormat="1" ht="24" customHeight="1">
      <c r="A168" s="303" t="s">
        <v>118</v>
      </c>
      <c r="B168" s="248"/>
      <c r="C168" s="17"/>
      <c r="D168" s="18"/>
      <c r="E168" s="18"/>
      <c r="F168" s="19"/>
      <c r="G168" s="19"/>
      <c r="H168" s="19"/>
      <c r="I168" s="19"/>
      <c r="J168" s="19"/>
      <c r="K168" s="19"/>
      <c r="L168" s="19"/>
      <c r="M168" s="19"/>
      <c r="N168" s="17"/>
      <c r="O168" s="17"/>
      <c r="P168" s="34"/>
      <c r="Q168" s="39">
        <f t="shared" si="21"/>
        <v>566.4</v>
      </c>
      <c r="R168" s="36"/>
      <c r="S168" s="40"/>
      <c r="T168" s="41"/>
      <c r="U168" s="41"/>
      <c r="V168" s="41"/>
      <c r="W168" s="41"/>
      <c r="X168" s="41"/>
      <c r="Y168" s="41"/>
      <c r="Z168" s="41"/>
      <c r="AA168" s="41"/>
      <c r="AB168" s="36">
        <f>AC168+AW168</f>
        <v>566.4</v>
      </c>
      <c r="AC168" s="36">
        <f t="shared" si="20"/>
        <v>566.4</v>
      </c>
      <c r="AD168" s="41">
        <f>AD169+AD171+AD172</f>
        <v>85.199999999999989</v>
      </c>
      <c r="AE168" s="41"/>
      <c r="AF168" s="47"/>
      <c r="AG168" s="41">
        <f>AG169+AG171+AG172</f>
        <v>7.2</v>
      </c>
      <c r="AH168" s="55"/>
      <c r="AI168" s="51">
        <v>1</v>
      </c>
      <c r="AJ168" s="41">
        <f>AJ169+AJ171+AJ172</f>
        <v>7</v>
      </c>
      <c r="AK168" s="51">
        <v>232</v>
      </c>
      <c r="AL168" s="55"/>
      <c r="AM168" s="51"/>
      <c r="AN168" s="51"/>
      <c r="AO168" s="51">
        <v>45</v>
      </c>
      <c r="AP168" s="51"/>
      <c r="AQ168" s="41">
        <f>AQ169+AQ171+AQ172</f>
        <v>189</v>
      </c>
      <c r="AR168" s="55"/>
      <c r="AS168" s="51"/>
      <c r="AT168" s="56"/>
      <c r="AU168" s="51"/>
      <c r="AV168" s="51"/>
      <c r="AW168" s="59"/>
      <c r="DL168" s="61"/>
      <c r="DM168" s="61"/>
      <c r="DN168" s="61"/>
      <c r="DO168" s="61"/>
      <c r="DP168" s="61"/>
      <c r="DQ168" s="61"/>
      <c r="DR168" s="61"/>
      <c r="DS168" s="61"/>
      <c r="DT168" s="61"/>
      <c r="DU168" s="61"/>
      <c r="DV168" s="61"/>
      <c r="DW168" s="61"/>
      <c r="DX168" s="61"/>
      <c r="DY168" s="61"/>
      <c r="DZ168" s="61"/>
      <c r="EA168" s="61"/>
      <c r="EB168" s="61"/>
      <c r="EC168" s="61"/>
      <c r="ED168" s="61"/>
      <c r="EE168" s="61"/>
      <c r="EF168" s="61"/>
      <c r="EG168" s="61"/>
      <c r="EH168" s="61"/>
      <c r="EI168" s="61"/>
      <c r="EJ168" s="61"/>
      <c r="EK168" s="61"/>
      <c r="EL168" s="61"/>
      <c r="EM168" s="61"/>
      <c r="EN168" s="61"/>
      <c r="EO168" s="61"/>
      <c r="EP168" s="61"/>
      <c r="EQ168" s="61"/>
      <c r="ER168" s="61"/>
      <c r="ES168" s="61"/>
      <c r="ET168" s="61"/>
      <c r="EU168" s="61"/>
      <c r="EV168" s="61"/>
      <c r="EW168" s="61"/>
      <c r="EX168" s="61"/>
      <c r="EY168" s="61"/>
      <c r="EZ168" s="61"/>
      <c r="FA168" s="61"/>
      <c r="FB168" s="61"/>
      <c r="FC168" s="61"/>
      <c r="FD168" s="61"/>
      <c r="FE168" s="61"/>
      <c r="FF168" s="61"/>
      <c r="FG168" s="61"/>
      <c r="FH168" s="61"/>
      <c r="FI168" s="61"/>
      <c r="FJ168" s="61"/>
      <c r="FK168" s="61"/>
      <c r="FL168" s="61"/>
      <c r="FM168" s="61"/>
      <c r="FN168" s="61"/>
      <c r="FO168" s="61"/>
      <c r="FP168" s="61"/>
      <c r="FQ168" s="61"/>
      <c r="FR168" s="61"/>
      <c r="FS168" s="61"/>
      <c r="FT168" s="61"/>
      <c r="FU168" s="61"/>
      <c r="FV168" s="61"/>
      <c r="FW168" s="61"/>
      <c r="FX168" s="61"/>
      <c r="FY168" s="61"/>
      <c r="FZ168" s="61"/>
      <c r="GA168" s="61"/>
      <c r="GB168" s="61"/>
      <c r="GC168" s="61"/>
      <c r="GD168" s="61"/>
      <c r="GE168" s="61"/>
      <c r="GF168" s="61"/>
      <c r="GG168" s="61"/>
      <c r="GH168" s="61"/>
      <c r="GI168" s="61"/>
      <c r="GJ168" s="61"/>
      <c r="GK168" s="61"/>
      <c r="GL168" s="61"/>
      <c r="GM168" s="61"/>
      <c r="GN168" s="61"/>
      <c r="GO168" s="61"/>
      <c r="GP168" s="61"/>
      <c r="GQ168" s="61"/>
      <c r="GR168" s="61"/>
      <c r="GS168" s="61"/>
      <c r="GT168" s="61"/>
      <c r="GU168" s="61"/>
      <c r="GV168" s="61"/>
    </row>
    <row r="169" spans="1:204" s="4" customFormat="1" ht="24" hidden="1" customHeight="1">
      <c r="A169" s="250" t="s">
        <v>282</v>
      </c>
      <c r="B169" s="21" t="s">
        <v>283</v>
      </c>
      <c r="C169" s="22"/>
      <c r="D169" s="23"/>
      <c r="E169" s="23"/>
      <c r="F169" s="24"/>
      <c r="G169" s="24"/>
      <c r="H169" s="24"/>
      <c r="I169" s="24"/>
      <c r="J169" s="24"/>
      <c r="K169" s="24"/>
      <c r="L169" s="24"/>
      <c r="M169" s="24"/>
      <c r="N169" s="22"/>
      <c r="O169" s="22"/>
      <c r="P169" s="24"/>
      <c r="Q169" s="42">
        <f t="shared" si="21"/>
        <v>376.4</v>
      </c>
      <c r="R169" s="43">
        <f t="shared" ref="R169:R227" si="25">SUM(S169,T169,U169,V169,W169,X169,Y169,Z169,AA169)</f>
        <v>0</v>
      </c>
      <c r="S169" s="44"/>
      <c r="T169" s="44"/>
      <c r="U169" s="45"/>
      <c r="V169" s="45"/>
      <c r="W169" s="45"/>
      <c r="X169" s="45"/>
      <c r="Y169" s="45"/>
      <c r="Z169" s="45"/>
      <c r="AA169" s="45"/>
      <c r="AB169" s="45"/>
      <c r="AC169" s="48">
        <f t="shared" si="20"/>
        <v>376.4</v>
      </c>
      <c r="AD169" s="44">
        <f>SUM(AD170)</f>
        <v>85.199999999999989</v>
      </c>
      <c r="AE169" s="44"/>
      <c r="AF169" s="44"/>
      <c r="AG169" s="44">
        <f>SUM(AG170)</f>
        <v>7.2</v>
      </c>
      <c r="AH169" s="52"/>
      <c r="AI169" s="53"/>
      <c r="AJ169" s="44">
        <f>SUM(AJ170)</f>
        <v>7</v>
      </c>
      <c r="AK169" s="52">
        <v>232</v>
      </c>
      <c r="AL169" s="52"/>
      <c r="AM169" s="53"/>
      <c r="AN169" s="54"/>
      <c r="AO169" s="54">
        <v>45</v>
      </c>
      <c r="AP169" s="54"/>
      <c r="AQ169" s="53"/>
      <c r="AR169" s="52"/>
      <c r="AS169" s="54"/>
      <c r="AT169" s="54"/>
      <c r="AU169" s="53"/>
      <c r="AV169" s="53"/>
      <c r="AW169" s="60"/>
    </row>
    <row r="170" spans="1:204" s="4" customFormat="1" ht="24" hidden="1" customHeight="1">
      <c r="A170" s="250"/>
      <c r="B170" s="31" t="s">
        <v>428</v>
      </c>
      <c r="C170" s="22"/>
      <c r="D170" s="23"/>
      <c r="E170" s="23"/>
      <c r="F170" s="24"/>
      <c r="G170" s="24"/>
      <c r="H170" s="24"/>
      <c r="I170" s="24"/>
      <c r="J170" s="24"/>
      <c r="K170" s="24"/>
      <c r="L170" s="24"/>
      <c r="M170" s="24"/>
      <c r="N170" s="22"/>
      <c r="O170" s="22"/>
      <c r="P170" s="24"/>
      <c r="Q170" s="42">
        <f t="shared" si="21"/>
        <v>99.399999999999991</v>
      </c>
      <c r="R170" s="43">
        <f t="shared" si="25"/>
        <v>0</v>
      </c>
      <c r="S170" s="44"/>
      <c r="T170" s="44"/>
      <c r="U170" s="45"/>
      <c r="V170" s="45"/>
      <c r="W170" s="45"/>
      <c r="X170" s="45"/>
      <c r="Y170" s="45"/>
      <c r="Z170" s="45"/>
      <c r="AA170" s="45"/>
      <c r="AB170" s="45"/>
      <c r="AC170" s="48">
        <f t="shared" si="20"/>
        <v>99.399999999999991</v>
      </c>
      <c r="AD170" s="44">
        <v>85.199999999999989</v>
      </c>
      <c r="AE170" s="44"/>
      <c r="AF170" s="44"/>
      <c r="AG170" s="44">
        <v>7.2</v>
      </c>
      <c r="AH170" s="52"/>
      <c r="AI170" s="53"/>
      <c r="AJ170" s="52">
        <v>7</v>
      </c>
      <c r="AK170" s="54"/>
      <c r="AL170" s="52"/>
      <c r="AM170" s="53"/>
      <c r="AN170" s="54"/>
      <c r="AO170" s="54"/>
      <c r="AP170" s="54"/>
      <c r="AQ170" s="53"/>
      <c r="AR170" s="52"/>
      <c r="AS170" s="54"/>
      <c r="AT170" s="54"/>
      <c r="AU170" s="53"/>
      <c r="AV170" s="53"/>
      <c r="AW170" s="60"/>
    </row>
    <row r="171" spans="1:204" s="4" customFormat="1" ht="24" hidden="1" customHeight="1">
      <c r="A171" s="250" t="s">
        <v>298</v>
      </c>
      <c r="B171" s="26" t="s">
        <v>429</v>
      </c>
      <c r="C171" s="22"/>
      <c r="D171" s="23"/>
      <c r="E171" s="23"/>
      <c r="F171" s="24"/>
      <c r="G171" s="24"/>
      <c r="H171" s="24"/>
      <c r="I171" s="24"/>
      <c r="J171" s="24"/>
      <c r="K171" s="24"/>
      <c r="L171" s="24"/>
      <c r="M171" s="24"/>
      <c r="N171" s="22"/>
      <c r="O171" s="22"/>
      <c r="P171" s="24"/>
      <c r="Q171" s="42">
        <f t="shared" si="21"/>
        <v>0</v>
      </c>
      <c r="R171" s="43">
        <f t="shared" si="25"/>
        <v>0</v>
      </c>
      <c r="S171" s="44"/>
      <c r="T171" s="44"/>
      <c r="U171" s="45"/>
      <c r="V171" s="45"/>
      <c r="W171" s="45"/>
      <c r="X171" s="45"/>
      <c r="Y171" s="45"/>
      <c r="Z171" s="45"/>
      <c r="AA171" s="45"/>
      <c r="AB171" s="45"/>
      <c r="AC171" s="48">
        <f t="shared" si="20"/>
        <v>0</v>
      </c>
      <c r="AD171" s="44"/>
      <c r="AE171" s="44"/>
      <c r="AF171" s="44"/>
      <c r="AG171" s="44"/>
      <c r="AH171" s="52"/>
      <c r="AI171" s="53"/>
      <c r="AJ171" s="52"/>
      <c r="AK171" s="54"/>
      <c r="AL171" s="52"/>
      <c r="AM171" s="53"/>
      <c r="AN171" s="54"/>
      <c r="AO171" s="54"/>
      <c r="AP171" s="54"/>
      <c r="AQ171" s="53"/>
      <c r="AR171" s="52"/>
      <c r="AS171" s="54"/>
      <c r="AT171" s="54"/>
      <c r="AU171" s="53"/>
      <c r="AV171" s="53"/>
      <c r="AW171" s="60"/>
    </row>
    <row r="172" spans="1:204" s="4" customFormat="1" ht="24" hidden="1" customHeight="1">
      <c r="A172" s="250"/>
      <c r="B172" s="26" t="s">
        <v>430</v>
      </c>
      <c r="C172" s="22"/>
      <c r="D172" s="23"/>
      <c r="E172" s="23"/>
      <c r="F172" s="24"/>
      <c r="G172" s="24"/>
      <c r="H172" s="24"/>
      <c r="I172" s="24"/>
      <c r="J172" s="24"/>
      <c r="K172" s="24"/>
      <c r="L172" s="24"/>
      <c r="M172" s="24"/>
      <c r="N172" s="22"/>
      <c r="O172" s="22"/>
      <c r="P172" s="24"/>
      <c r="Q172" s="42">
        <f t="shared" si="21"/>
        <v>189</v>
      </c>
      <c r="R172" s="43">
        <f t="shared" si="25"/>
        <v>0</v>
      </c>
      <c r="S172" s="44"/>
      <c r="T172" s="44"/>
      <c r="U172" s="45"/>
      <c r="V172" s="45"/>
      <c r="W172" s="45"/>
      <c r="X172" s="45"/>
      <c r="Y172" s="45"/>
      <c r="Z172" s="45"/>
      <c r="AA172" s="45"/>
      <c r="AB172" s="45"/>
      <c r="AC172" s="48">
        <f t="shared" si="20"/>
        <v>189</v>
      </c>
      <c r="AD172" s="44"/>
      <c r="AE172" s="44"/>
      <c r="AF172" s="44"/>
      <c r="AG172" s="44"/>
      <c r="AH172" s="52"/>
      <c r="AI172" s="53"/>
      <c r="AJ172" s="52"/>
      <c r="AK172" s="54"/>
      <c r="AL172" s="52"/>
      <c r="AM172" s="53"/>
      <c r="AN172" s="54"/>
      <c r="AO172" s="54"/>
      <c r="AP172" s="54"/>
      <c r="AQ172" s="44">
        <v>189</v>
      </c>
      <c r="AR172" s="52"/>
      <c r="AS172" s="54"/>
      <c r="AT172" s="54"/>
      <c r="AU172" s="53"/>
      <c r="AV172" s="53"/>
      <c r="AW172" s="60"/>
    </row>
    <row r="173" spans="1:204" s="3" customFormat="1" ht="24" customHeight="1">
      <c r="A173" s="303" t="s">
        <v>119</v>
      </c>
      <c r="B173" s="248"/>
      <c r="C173" s="17"/>
      <c r="D173" s="18"/>
      <c r="E173" s="18"/>
      <c r="F173" s="19"/>
      <c r="G173" s="19"/>
      <c r="H173" s="19"/>
      <c r="I173" s="19"/>
      <c r="J173" s="19"/>
      <c r="K173" s="19"/>
      <c r="L173" s="19"/>
      <c r="M173" s="19"/>
      <c r="N173" s="17"/>
      <c r="O173" s="17"/>
      <c r="P173" s="34"/>
      <c r="Q173" s="39">
        <f t="shared" si="21"/>
        <v>824377.31570000004</v>
      </c>
      <c r="R173" s="36">
        <f t="shared" si="25"/>
        <v>791200</v>
      </c>
      <c r="S173" s="40"/>
      <c r="T173" s="41"/>
      <c r="U173" s="41">
        <v>791200</v>
      </c>
      <c r="V173" s="41"/>
      <c r="W173" s="41"/>
      <c r="X173" s="41"/>
      <c r="Y173" s="41"/>
      <c r="Z173" s="41"/>
      <c r="AA173" s="41"/>
      <c r="AB173" s="36">
        <f>AC173+AW173</f>
        <v>33177.315700000006</v>
      </c>
      <c r="AC173" s="36">
        <f t="shared" si="20"/>
        <v>33177.315700000006</v>
      </c>
      <c r="AD173" s="41">
        <f>SUM(AD174:AD191)</f>
        <v>1289.5999999999999</v>
      </c>
      <c r="AE173" s="41"/>
      <c r="AF173" s="41">
        <f>SUM(AF174:AF191)</f>
        <v>2629</v>
      </c>
      <c r="AG173" s="41">
        <f>SUM(AG174:AG191)</f>
        <v>12669.055700000008</v>
      </c>
      <c r="AH173" s="55"/>
      <c r="AI173" s="51"/>
      <c r="AJ173" s="41">
        <f>SUM(AJ174:AJ191)</f>
        <v>1065</v>
      </c>
      <c r="AK173" s="51"/>
      <c r="AL173" s="41">
        <f>SUM(AL174:AL191)</f>
        <v>295</v>
      </c>
      <c r="AM173" s="51"/>
      <c r="AN173" s="51">
        <v>2579.66</v>
      </c>
      <c r="AO173" s="51">
        <v>470</v>
      </c>
      <c r="AP173" s="41">
        <f>SUM(AP174:AP191)</f>
        <v>12000</v>
      </c>
      <c r="AQ173" s="51"/>
      <c r="AR173" s="55"/>
      <c r="AS173" s="51"/>
      <c r="AT173" s="41">
        <f>SUM(AT174:AT191)</f>
        <v>180</v>
      </c>
      <c r="AU173" s="51"/>
      <c r="AV173" s="51"/>
      <c r="AW173" s="59"/>
      <c r="DL173" s="61"/>
      <c r="DM173" s="61"/>
      <c r="DN173" s="61"/>
      <c r="DO173" s="61"/>
      <c r="DP173" s="61"/>
      <c r="DQ173" s="61"/>
      <c r="DR173" s="61"/>
      <c r="DS173" s="61"/>
      <c r="DT173" s="61"/>
      <c r="DU173" s="61"/>
      <c r="DV173" s="61"/>
      <c r="DW173" s="61"/>
      <c r="DX173" s="61"/>
      <c r="DY173" s="61"/>
      <c r="DZ173" s="61"/>
      <c r="EA173" s="61"/>
      <c r="EB173" s="61"/>
      <c r="EC173" s="61"/>
      <c r="ED173" s="61"/>
      <c r="EE173" s="61"/>
      <c r="EF173" s="61"/>
      <c r="EG173" s="61"/>
      <c r="EH173" s="61"/>
      <c r="EI173" s="61"/>
      <c r="EJ173" s="61"/>
      <c r="EK173" s="61"/>
      <c r="EL173" s="61"/>
      <c r="EM173" s="61"/>
      <c r="EN173" s="61"/>
      <c r="EO173" s="61"/>
      <c r="EP173" s="61"/>
      <c r="EQ173" s="61"/>
      <c r="ER173" s="61"/>
      <c r="ES173" s="61"/>
      <c r="ET173" s="61"/>
      <c r="EU173" s="61"/>
      <c r="EV173" s="61"/>
      <c r="EW173" s="61"/>
      <c r="EX173" s="61"/>
      <c r="EY173" s="61"/>
      <c r="EZ173" s="61"/>
      <c r="FA173" s="61"/>
      <c r="FB173" s="61"/>
      <c r="FC173" s="61"/>
      <c r="FD173" s="61"/>
      <c r="FE173" s="61"/>
      <c r="FF173" s="61"/>
      <c r="FG173" s="61"/>
      <c r="FH173" s="61"/>
      <c r="FI173" s="61"/>
      <c r="FJ173" s="61"/>
      <c r="FK173" s="61"/>
      <c r="FL173" s="61"/>
      <c r="FM173" s="61"/>
      <c r="FN173" s="61"/>
      <c r="FO173" s="61"/>
      <c r="FP173" s="61"/>
      <c r="FQ173" s="61"/>
      <c r="FR173" s="61"/>
      <c r="FS173" s="61"/>
      <c r="FT173" s="61"/>
      <c r="FU173" s="61"/>
      <c r="FV173" s="61"/>
      <c r="FW173" s="61"/>
      <c r="FX173" s="61"/>
      <c r="FY173" s="61"/>
      <c r="FZ173" s="61"/>
      <c r="GA173" s="61"/>
      <c r="GB173" s="61"/>
      <c r="GC173" s="61"/>
      <c r="GD173" s="61"/>
      <c r="GE173" s="61"/>
      <c r="GF173" s="61"/>
      <c r="GG173" s="61"/>
      <c r="GH173" s="61"/>
      <c r="GI173" s="61"/>
      <c r="GJ173" s="61"/>
      <c r="GK173" s="61"/>
      <c r="GL173" s="61"/>
      <c r="GM173" s="61"/>
      <c r="GN173" s="61"/>
      <c r="GO173" s="61"/>
      <c r="GP173" s="61"/>
      <c r="GQ173" s="61"/>
      <c r="GR173" s="61"/>
      <c r="GS173" s="61"/>
      <c r="GT173" s="61"/>
      <c r="GU173" s="61"/>
      <c r="GV173" s="61"/>
    </row>
    <row r="174" spans="1:204" s="4" customFormat="1" ht="24" hidden="1" customHeight="1">
      <c r="A174" s="250" t="s">
        <v>432</v>
      </c>
      <c r="B174" s="31" t="s">
        <v>433</v>
      </c>
      <c r="C174" s="22"/>
      <c r="D174" s="23"/>
      <c r="E174" s="23"/>
      <c r="F174" s="24"/>
      <c r="G174" s="24"/>
      <c r="H174" s="24"/>
      <c r="I174" s="24"/>
      <c r="J174" s="24"/>
      <c r="K174" s="24"/>
      <c r="L174" s="24"/>
      <c r="M174" s="24"/>
      <c r="N174" s="22"/>
      <c r="O174" s="22"/>
      <c r="P174" s="24"/>
      <c r="Q174" s="42">
        <f t="shared" si="21"/>
        <v>2121</v>
      </c>
      <c r="R174" s="43">
        <f t="shared" si="25"/>
        <v>0</v>
      </c>
      <c r="S174" s="44"/>
      <c r="T174" s="44"/>
      <c r="U174" s="45"/>
      <c r="V174" s="45"/>
      <c r="W174" s="45"/>
      <c r="X174" s="45"/>
      <c r="Y174" s="45"/>
      <c r="Z174" s="45"/>
      <c r="AA174" s="45"/>
      <c r="AB174" s="45"/>
      <c r="AC174" s="48">
        <f t="shared" si="20"/>
        <v>2121</v>
      </c>
      <c r="AD174" s="44"/>
      <c r="AE174" s="44"/>
      <c r="AF174" s="44"/>
      <c r="AG174" s="44">
        <v>1344</v>
      </c>
      <c r="AH174" s="52"/>
      <c r="AI174" s="53"/>
      <c r="AJ174" s="52">
        <v>777</v>
      </c>
      <c r="AK174" s="54"/>
      <c r="AL174" s="52"/>
      <c r="AM174" s="53"/>
      <c r="AN174" s="54"/>
      <c r="AO174" s="54"/>
      <c r="AP174" s="54"/>
      <c r="AQ174" s="53"/>
      <c r="AR174" s="52"/>
      <c r="AS174" s="54"/>
      <c r="AT174" s="54"/>
      <c r="AU174" s="53"/>
      <c r="AV174" s="53"/>
      <c r="AW174" s="60"/>
    </row>
    <row r="175" spans="1:204" s="4" customFormat="1" ht="24" hidden="1" customHeight="1">
      <c r="A175" s="250"/>
      <c r="B175" s="31" t="s">
        <v>434</v>
      </c>
      <c r="C175" s="22"/>
      <c r="D175" s="23"/>
      <c r="E175" s="23"/>
      <c r="F175" s="24"/>
      <c r="G175" s="24"/>
      <c r="H175" s="24"/>
      <c r="I175" s="24"/>
      <c r="J175" s="24"/>
      <c r="K175" s="24"/>
      <c r="L175" s="24"/>
      <c r="M175" s="24"/>
      <c r="N175" s="22"/>
      <c r="O175" s="22"/>
      <c r="P175" s="24"/>
      <c r="Q175" s="42">
        <f t="shared" si="21"/>
        <v>777.9000000000002</v>
      </c>
      <c r="R175" s="43">
        <f t="shared" si="25"/>
        <v>0</v>
      </c>
      <c r="S175" s="44"/>
      <c r="T175" s="44"/>
      <c r="U175" s="45"/>
      <c r="V175" s="45"/>
      <c r="W175" s="45"/>
      <c r="X175" s="45"/>
      <c r="Y175" s="45"/>
      <c r="Z175" s="45"/>
      <c r="AA175" s="45"/>
      <c r="AB175" s="45"/>
      <c r="AC175" s="48">
        <f t="shared" si="20"/>
        <v>777.9000000000002</v>
      </c>
      <c r="AD175" s="44"/>
      <c r="AE175" s="44"/>
      <c r="AF175" s="44"/>
      <c r="AG175" s="44">
        <v>746.9000000000002</v>
      </c>
      <c r="AH175" s="52"/>
      <c r="AI175" s="53"/>
      <c r="AJ175" s="52">
        <v>31</v>
      </c>
      <c r="AK175" s="54"/>
      <c r="AL175" s="52"/>
      <c r="AM175" s="53"/>
      <c r="AN175" s="54"/>
      <c r="AO175" s="54"/>
      <c r="AP175" s="54"/>
      <c r="AQ175" s="53"/>
      <c r="AR175" s="52"/>
      <c r="AS175" s="54"/>
      <c r="AT175" s="54"/>
      <c r="AU175" s="53"/>
      <c r="AV175" s="53"/>
      <c r="AW175" s="60"/>
    </row>
    <row r="176" spans="1:204" s="4" customFormat="1" ht="24" hidden="1" customHeight="1">
      <c r="A176" s="250"/>
      <c r="B176" s="31" t="s">
        <v>435</v>
      </c>
      <c r="C176" s="22"/>
      <c r="D176" s="23"/>
      <c r="E176" s="23"/>
      <c r="F176" s="24"/>
      <c r="G176" s="24"/>
      <c r="H176" s="24"/>
      <c r="I176" s="24"/>
      <c r="J176" s="24"/>
      <c r="K176" s="24"/>
      <c r="L176" s="24"/>
      <c r="M176" s="24"/>
      <c r="N176" s="22"/>
      <c r="O176" s="22"/>
      <c r="P176" s="24"/>
      <c r="Q176" s="42">
        <f t="shared" si="21"/>
        <v>46.8</v>
      </c>
      <c r="R176" s="43">
        <f t="shared" si="25"/>
        <v>0</v>
      </c>
      <c r="S176" s="44"/>
      <c r="T176" s="44"/>
      <c r="U176" s="45"/>
      <c r="V176" s="45"/>
      <c r="W176" s="45"/>
      <c r="X176" s="45"/>
      <c r="Y176" s="45"/>
      <c r="Z176" s="45"/>
      <c r="AA176" s="45"/>
      <c r="AB176" s="45"/>
      <c r="AC176" s="48">
        <f t="shared" si="20"/>
        <v>46.8</v>
      </c>
      <c r="AD176" s="44">
        <v>46.8</v>
      </c>
      <c r="AE176" s="44"/>
      <c r="AF176" s="44"/>
      <c r="AG176" s="44"/>
      <c r="AH176" s="52"/>
      <c r="AI176" s="53"/>
      <c r="AJ176" s="52"/>
      <c r="AK176" s="54"/>
      <c r="AL176" s="52"/>
      <c r="AM176" s="53"/>
      <c r="AN176" s="54"/>
      <c r="AO176" s="54"/>
      <c r="AP176" s="54"/>
      <c r="AQ176" s="53"/>
      <c r="AR176" s="52"/>
      <c r="AS176" s="54"/>
      <c r="AT176" s="54"/>
      <c r="AU176" s="53"/>
      <c r="AV176" s="53"/>
      <c r="AW176" s="60"/>
    </row>
    <row r="177" spans="1:204" s="4" customFormat="1" ht="24" hidden="1" customHeight="1">
      <c r="A177" s="250"/>
      <c r="B177" s="31" t="s">
        <v>436</v>
      </c>
      <c r="C177" s="22"/>
      <c r="D177" s="23"/>
      <c r="E177" s="23"/>
      <c r="F177" s="24"/>
      <c r="G177" s="24"/>
      <c r="H177" s="24"/>
      <c r="I177" s="24"/>
      <c r="J177" s="24"/>
      <c r="K177" s="24"/>
      <c r="L177" s="24"/>
      <c r="M177" s="24"/>
      <c r="N177" s="22"/>
      <c r="O177" s="22"/>
      <c r="P177" s="24"/>
      <c r="Q177" s="42">
        <f t="shared" si="21"/>
        <v>1445.884</v>
      </c>
      <c r="R177" s="43">
        <f t="shared" si="25"/>
        <v>0</v>
      </c>
      <c r="S177" s="44"/>
      <c r="T177" s="44"/>
      <c r="U177" s="45"/>
      <c r="V177" s="45"/>
      <c r="W177" s="45"/>
      <c r="X177" s="45"/>
      <c r="Y177" s="45"/>
      <c r="Z177" s="45"/>
      <c r="AA177" s="45"/>
      <c r="AB177" s="45"/>
      <c r="AC177" s="48">
        <f t="shared" si="20"/>
        <v>1445.884</v>
      </c>
      <c r="AD177" s="44">
        <v>123.5</v>
      </c>
      <c r="AE177" s="44"/>
      <c r="AF177" s="44"/>
      <c r="AG177" s="44">
        <v>1322.384</v>
      </c>
      <c r="AH177" s="52"/>
      <c r="AI177" s="53"/>
      <c r="AJ177" s="52"/>
      <c r="AK177" s="54"/>
      <c r="AL177" s="52"/>
      <c r="AM177" s="53"/>
      <c r="AN177" s="54"/>
      <c r="AO177" s="54"/>
      <c r="AP177" s="54"/>
      <c r="AQ177" s="53"/>
      <c r="AR177" s="52"/>
      <c r="AS177" s="54"/>
      <c r="AT177" s="54"/>
      <c r="AU177" s="53"/>
      <c r="AV177" s="53"/>
      <c r="AW177" s="60"/>
    </row>
    <row r="178" spans="1:204" s="4" customFormat="1" ht="24" hidden="1" customHeight="1">
      <c r="A178" s="250"/>
      <c r="B178" s="31" t="s">
        <v>437</v>
      </c>
      <c r="C178" s="22"/>
      <c r="D178" s="23"/>
      <c r="E178" s="23"/>
      <c r="F178" s="24"/>
      <c r="G178" s="24"/>
      <c r="H178" s="24"/>
      <c r="I178" s="24"/>
      <c r="J178" s="24"/>
      <c r="K178" s="24"/>
      <c r="L178" s="24"/>
      <c r="M178" s="24"/>
      <c r="N178" s="22"/>
      <c r="O178" s="22"/>
      <c r="P178" s="24"/>
      <c r="Q178" s="42">
        <f t="shared" si="21"/>
        <v>1063.3</v>
      </c>
      <c r="R178" s="43">
        <f t="shared" si="25"/>
        <v>0</v>
      </c>
      <c r="S178" s="44"/>
      <c r="T178" s="44"/>
      <c r="U178" s="45"/>
      <c r="V178" s="45"/>
      <c r="W178" s="45"/>
      <c r="X178" s="45"/>
      <c r="Y178" s="45"/>
      <c r="Z178" s="45"/>
      <c r="AA178" s="45"/>
      <c r="AB178" s="45"/>
      <c r="AC178" s="48">
        <f t="shared" si="20"/>
        <v>1063.3</v>
      </c>
      <c r="AD178" s="44">
        <v>6.5</v>
      </c>
      <c r="AE178" s="44"/>
      <c r="AF178" s="44"/>
      <c r="AG178" s="44">
        <v>1024.8</v>
      </c>
      <c r="AH178" s="52"/>
      <c r="AI178" s="53"/>
      <c r="AJ178" s="52">
        <v>32</v>
      </c>
      <c r="AK178" s="54"/>
      <c r="AL178" s="52"/>
      <c r="AM178" s="53"/>
      <c r="AN178" s="54"/>
      <c r="AO178" s="54"/>
      <c r="AP178" s="54"/>
      <c r="AQ178" s="53"/>
      <c r="AR178" s="52"/>
      <c r="AS178" s="54"/>
      <c r="AT178" s="54"/>
      <c r="AU178" s="53"/>
      <c r="AV178" s="53"/>
      <c r="AW178" s="60"/>
    </row>
    <row r="179" spans="1:204" s="4" customFormat="1" ht="24" hidden="1" customHeight="1">
      <c r="A179" s="250"/>
      <c r="B179" s="31" t="s">
        <v>438</v>
      </c>
      <c r="C179" s="22"/>
      <c r="D179" s="23"/>
      <c r="E179" s="23"/>
      <c r="F179" s="24"/>
      <c r="G179" s="24"/>
      <c r="H179" s="24"/>
      <c r="I179" s="24"/>
      <c r="J179" s="24"/>
      <c r="K179" s="24"/>
      <c r="L179" s="24"/>
      <c r="M179" s="24"/>
      <c r="N179" s="22"/>
      <c r="O179" s="22"/>
      <c r="P179" s="24"/>
      <c r="Q179" s="42">
        <f t="shared" si="21"/>
        <v>1469.0000000000041</v>
      </c>
      <c r="R179" s="43">
        <f t="shared" si="25"/>
        <v>0</v>
      </c>
      <c r="S179" s="44"/>
      <c r="T179" s="44"/>
      <c r="U179" s="45"/>
      <c r="V179" s="45"/>
      <c r="W179" s="45"/>
      <c r="X179" s="45"/>
      <c r="Y179" s="45"/>
      <c r="Z179" s="45"/>
      <c r="AA179" s="45"/>
      <c r="AB179" s="45"/>
      <c r="AC179" s="48">
        <f t="shared" si="20"/>
        <v>1469.0000000000041</v>
      </c>
      <c r="AD179" s="44"/>
      <c r="AE179" s="44"/>
      <c r="AF179" s="44"/>
      <c r="AG179" s="44">
        <v>1267.0000000000041</v>
      </c>
      <c r="AH179" s="52"/>
      <c r="AI179" s="53"/>
      <c r="AJ179" s="52">
        <v>202</v>
      </c>
      <c r="AK179" s="54"/>
      <c r="AL179" s="52"/>
      <c r="AM179" s="53"/>
      <c r="AN179" s="54"/>
      <c r="AO179" s="54"/>
      <c r="AP179" s="54"/>
      <c r="AQ179" s="53"/>
      <c r="AR179" s="52"/>
      <c r="AS179" s="54"/>
      <c r="AT179" s="54"/>
      <c r="AU179" s="53"/>
      <c r="AV179" s="53"/>
      <c r="AW179" s="60"/>
    </row>
    <row r="180" spans="1:204" s="4" customFormat="1" ht="24" hidden="1" customHeight="1">
      <c r="A180" s="250"/>
      <c r="B180" s="31" t="s">
        <v>439</v>
      </c>
      <c r="C180" s="22"/>
      <c r="D180" s="23"/>
      <c r="E180" s="23"/>
      <c r="F180" s="24"/>
      <c r="G180" s="24"/>
      <c r="H180" s="24"/>
      <c r="I180" s="24"/>
      <c r="J180" s="24"/>
      <c r="K180" s="24"/>
      <c r="L180" s="24"/>
      <c r="M180" s="24"/>
      <c r="N180" s="22"/>
      <c r="O180" s="22"/>
      <c r="P180" s="24"/>
      <c r="Q180" s="42">
        <f t="shared" si="21"/>
        <v>62.3</v>
      </c>
      <c r="R180" s="43">
        <f t="shared" si="25"/>
        <v>0</v>
      </c>
      <c r="S180" s="44"/>
      <c r="T180" s="44"/>
      <c r="U180" s="45"/>
      <c r="V180" s="45"/>
      <c r="W180" s="45"/>
      <c r="X180" s="45"/>
      <c r="Y180" s="45"/>
      <c r="Z180" s="45"/>
      <c r="AA180" s="45"/>
      <c r="AB180" s="45"/>
      <c r="AC180" s="48">
        <f t="shared" si="20"/>
        <v>62.3</v>
      </c>
      <c r="AD180" s="44"/>
      <c r="AE180" s="44"/>
      <c r="AF180" s="44"/>
      <c r="AG180" s="44">
        <v>62.3</v>
      </c>
      <c r="AH180" s="52"/>
      <c r="AI180" s="53"/>
      <c r="AJ180" s="52"/>
      <c r="AK180" s="54"/>
      <c r="AL180" s="52"/>
      <c r="AM180" s="53"/>
      <c r="AN180" s="54"/>
      <c r="AO180" s="54"/>
      <c r="AP180" s="54"/>
      <c r="AQ180" s="53"/>
      <c r="AR180" s="52"/>
      <c r="AS180" s="54"/>
      <c r="AT180" s="54"/>
      <c r="AU180" s="53"/>
      <c r="AV180" s="53"/>
      <c r="AW180" s="60"/>
    </row>
    <row r="181" spans="1:204" s="4" customFormat="1" ht="24" hidden="1" customHeight="1">
      <c r="A181" s="250"/>
      <c r="B181" s="31" t="s">
        <v>440</v>
      </c>
      <c r="C181" s="22"/>
      <c r="D181" s="23"/>
      <c r="E181" s="23"/>
      <c r="F181" s="24"/>
      <c r="G181" s="24"/>
      <c r="H181" s="24"/>
      <c r="I181" s="24"/>
      <c r="J181" s="24"/>
      <c r="K181" s="24"/>
      <c r="L181" s="24"/>
      <c r="M181" s="24"/>
      <c r="N181" s="22"/>
      <c r="O181" s="22"/>
      <c r="P181" s="24"/>
      <c r="Q181" s="42">
        <f t="shared" si="21"/>
        <v>1926.2000000000003</v>
      </c>
      <c r="R181" s="43">
        <f t="shared" si="25"/>
        <v>0</v>
      </c>
      <c r="S181" s="44"/>
      <c r="T181" s="44"/>
      <c r="U181" s="45"/>
      <c r="V181" s="45"/>
      <c r="W181" s="45"/>
      <c r="X181" s="45"/>
      <c r="Y181" s="45"/>
      <c r="Z181" s="45"/>
      <c r="AA181" s="45"/>
      <c r="AB181" s="45"/>
      <c r="AC181" s="48">
        <f t="shared" si="20"/>
        <v>1926.2000000000003</v>
      </c>
      <c r="AD181" s="44">
        <v>603.19999999999993</v>
      </c>
      <c r="AE181" s="44"/>
      <c r="AF181" s="44"/>
      <c r="AG181" s="44">
        <v>1323.0000000000005</v>
      </c>
      <c r="AH181" s="52"/>
      <c r="AI181" s="53"/>
      <c r="AJ181" s="52"/>
      <c r="AK181" s="54"/>
      <c r="AL181" s="52"/>
      <c r="AM181" s="53"/>
      <c r="AN181" s="54"/>
      <c r="AO181" s="54"/>
      <c r="AP181" s="54"/>
      <c r="AQ181" s="53"/>
      <c r="AR181" s="52"/>
      <c r="AS181" s="54"/>
      <c r="AT181" s="54"/>
      <c r="AU181" s="53"/>
      <c r="AV181" s="53"/>
      <c r="AW181" s="60"/>
    </row>
    <row r="182" spans="1:204" s="4" customFormat="1" ht="24" hidden="1" customHeight="1">
      <c r="A182" s="250"/>
      <c r="B182" s="31" t="s">
        <v>441</v>
      </c>
      <c r="C182" s="22"/>
      <c r="D182" s="23"/>
      <c r="E182" s="23"/>
      <c r="F182" s="24"/>
      <c r="G182" s="24"/>
      <c r="H182" s="24"/>
      <c r="I182" s="24"/>
      <c r="J182" s="24"/>
      <c r="K182" s="24"/>
      <c r="L182" s="24"/>
      <c r="M182" s="24"/>
      <c r="N182" s="22"/>
      <c r="O182" s="22"/>
      <c r="P182" s="24"/>
      <c r="Q182" s="42">
        <f t="shared" si="21"/>
        <v>1103.5717000000002</v>
      </c>
      <c r="R182" s="43">
        <f t="shared" si="25"/>
        <v>0</v>
      </c>
      <c r="S182" s="44"/>
      <c r="T182" s="44"/>
      <c r="U182" s="45"/>
      <c r="V182" s="45"/>
      <c r="W182" s="45"/>
      <c r="X182" s="45"/>
      <c r="Y182" s="45"/>
      <c r="Z182" s="45"/>
      <c r="AA182" s="45"/>
      <c r="AB182" s="45"/>
      <c r="AC182" s="48">
        <f t="shared" si="20"/>
        <v>1103.5717000000002</v>
      </c>
      <c r="AD182" s="44"/>
      <c r="AE182" s="44"/>
      <c r="AF182" s="44"/>
      <c r="AG182" s="44">
        <v>1103.5717000000002</v>
      </c>
      <c r="AH182" s="52"/>
      <c r="AI182" s="53"/>
      <c r="AJ182" s="52"/>
      <c r="AK182" s="54"/>
      <c r="AL182" s="52"/>
      <c r="AM182" s="53"/>
      <c r="AN182" s="54"/>
      <c r="AO182" s="54"/>
      <c r="AP182" s="54"/>
      <c r="AQ182" s="53"/>
      <c r="AR182" s="52"/>
      <c r="AS182" s="54"/>
      <c r="AT182" s="54"/>
      <c r="AU182" s="53"/>
      <c r="AV182" s="53"/>
      <c r="AW182" s="60"/>
    </row>
    <row r="183" spans="1:204" s="4" customFormat="1" ht="24" hidden="1" customHeight="1">
      <c r="A183" s="250"/>
      <c r="B183" s="31" t="s">
        <v>442</v>
      </c>
      <c r="C183" s="22"/>
      <c r="D183" s="23"/>
      <c r="E183" s="23"/>
      <c r="F183" s="24"/>
      <c r="G183" s="24"/>
      <c r="H183" s="24"/>
      <c r="I183" s="24"/>
      <c r="J183" s="24"/>
      <c r="K183" s="24"/>
      <c r="L183" s="24"/>
      <c r="M183" s="24"/>
      <c r="N183" s="22"/>
      <c r="O183" s="22"/>
      <c r="P183" s="24"/>
      <c r="Q183" s="42">
        <f t="shared" si="21"/>
        <v>235.2</v>
      </c>
      <c r="R183" s="43">
        <f t="shared" si="25"/>
        <v>0</v>
      </c>
      <c r="S183" s="44"/>
      <c r="T183" s="44"/>
      <c r="U183" s="45"/>
      <c r="V183" s="45"/>
      <c r="W183" s="45"/>
      <c r="X183" s="45"/>
      <c r="Y183" s="45"/>
      <c r="Z183" s="45"/>
      <c r="AA183" s="45"/>
      <c r="AB183" s="45"/>
      <c r="AC183" s="48">
        <f t="shared" si="20"/>
        <v>235.2</v>
      </c>
      <c r="AD183" s="44"/>
      <c r="AE183" s="44"/>
      <c r="AF183" s="44"/>
      <c r="AG183" s="44">
        <v>235.2</v>
      </c>
      <c r="AH183" s="52"/>
      <c r="AI183" s="53"/>
      <c r="AJ183" s="52"/>
      <c r="AK183" s="54"/>
      <c r="AL183" s="52"/>
      <c r="AM183" s="53"/>
      <c r="AN183" s="54"/>
      <c r="AO183" s="54"/>
      <c r="AP183" s="54"/>
      <c r="AQ183" s="53"/>
      <c r="AR183" s="52"/>
      <c r="AS183" s="54"/>
      <c r="AT183" s="54"/>
      <c r="AU183" s="53"/>
      <c r="AV183" s="53"/>
      <c r="AW183" s="60"/>
    </row>
    <row r="184" spans="1:204" s="4" customFormat="1" ht="24" hidden="1" customHeight="1">
      <c r="A184" s="250"/>
      <c r="B184" s="31" t="s">
        <v>443</v>
      </c>
      <c r="C184" s="22"/>
      <c r="D184" s="23"/>
      <c r="E184" s="23"/>
      <c r="F184" s="24"/>
      <c r="G184" s="24"/>
      <c r="H184" s="24"/>
      <c r="I184" s="24"/>
      <c r="J184" s="24"/>
      <c r="K184" s="24"/>
      <c r="L184" s="24"/>
      <c r="M184" s="24"/>
      <c r="N184" s="22"/>
      <c r="O184" s="22"/>
      <c r="P184" s="24"/>
      <c r="Q184" s="42">
        <f t="shared" si="21"/>
        <v>371.09999999999997</v>
      </c>
      <c r="R184" s="43">
        <f t="shared" si="25"/>
        <v>0</v>
      </c>
      <c r="S184" s="44"/>
      <c r="T184" s="44"/>
      <c r="U184" s="45"/>
      <c r="V184" s="45"/>
      <c r="W184" s="45"/>
      <c r="X184" s="45"/>
      <c r="Y184" s="45"/>
      <c r="Z184" s="45"/>
      <c r="AA184" s="45"/>
      <c r="AB184" s="45"/>
      <c r="AC184" s="48">
        <f t="shared" si="20"/>
        <v>371.09999999999997</v>
      </c>
      <c r="AD184" s="44">
        <v>180.7</v>
      </c>
      <c r="AE184" s="44"/>
      <c r="AF184" s="44"/>
      <c r="AG184" s="44">
        <v>190.39999999999998</v>
      </c>
      <c r="AH184" s="52"/>
      <c r="AI184" s="53"/>
      <c r="AJ184" s="52"/>
      <c r="AK184" s="54"/>
      <c r="AL184" s="52"/>
      <c r="AM184" s="53"/>
      <c r="AN184" s="54"/>
      <c r="AO184" s="54"/>
      <c r="AP184" s="54"/>
      <c r="AQ184" s="53"/>
      <c r="AR184" s="52"/>
      <c r="AS184" s="54"/>
      <c r="AT184" s="54"/>
      <c r="AU184" s="53"/>
      <c r="AV184" s="53"/>
      <c r="AW184" s="60"/>
    </row>
    <row r="185" spans="1:204" s="4" customFormat="1" ht="24" hidden="1" customHeight="1">
      <c r="A185" s="250"/>
      <c r="B185" s="31" t="s">
        <v>444</v>
      </c>
      <c r="C185" s="22"/>
      <c r="D185" s="23"/>
      <c r="E185" s="23"/>
      <c r="F185" s="24"/>
      <c r="G185" s="24"/>
      <c r="H185" s="24"/>
      <c r="I185" s="24"/>
      <c r="J185" s="24"/>
      <c r="K185" s="24"/>
      <c r="L185" s="24"/>
      <c r="M185" s="24"/>
      <c r="N185" s="22"/>
      <c r="O185" s="22"/>
      <c r="P185" s="24"/>
      <c r="Q185" s="42">
        <f t="shared" si="21"/>
        <v>128</v>
      </c>
      <c r="R185" s="43">
        <f t="shared" si="25"/>
        <v>0</v>
      </c>
      <c r="S185" s="44"/>
      <c r="T185" s="44"/>
      <c r="U185" s="45"/>
      <c r="V185" s="45"/>
      <c r="W185" s="45"/>
      <c r="X185" s="45"/>
      <c r="Y185" s="45"/>
      <c r="Z185" s="45"/>
      <c r="AA185" s="45"/>
      <c r="AB185" s="45"/>
      <c r="AC185" s="48">
        <f t="shared" si="20"/>
        <v>128</v>
      </c>
      <c r="AD185" s="44"/>
      <c r="AE185" s="44"/>
      <c r="AF185" s="44"/>
      <c r="AG185" s="44"/>
      <c r="AH185" s="52"/>
      <c r="AI185" s="53"/>
      <c r="AJ185" s="52"/>
      <c r="AK185" s="54"/>
      <c r="AL185" s="52">
        <v>128</v>
      </c>
      <c r="AM185" s="53"/>
      <c r="AN185" s="54"/>
      <c r="AO185" s="54"/>
      <c r="AP185" s="54"/>
      <c r="AQ185" s="53"/>
      <c r="AR185" s="52"/>
      <c r="AS185" s="54"/>
      <c r="AT185" s="54"/>
      <c r="AU185" s="53"/>
      <c r="AV185" s="53"/>
      <c r="AW185" s="60"/>
    </row>
    <row r="186" spans="1:204" s="4" customFormat="1" ht="24" hidden="1" customHeight="1">
      <c r="A186" s="250"/>
      <c r="B186" s="31" t="s">
        <v>445</v>
      </c>
      <c r="C186" s="22"/>
      <c r="D186" s="23"/>
      <c r="E186" s="23"/>
      <c r="F186" s="24"/>
      <c r="G186" s="24"/>
      <c r="H186" s="24"/>
      <c r="I186" s="24"/>
      <c r="J186" s="24"/>
      <c r="K186" s="24"/>
      <c r="L186" s="24"/>
      <c r="M186" s="24"/>
      <c r="N186" s="22"/>
      <c r="O186" s="22"/>
      <c r="P186" s="24"/>
      <c r="Q186" s="42">
        <f t="shared" si="21"/>
        <v>16074.8</v>
      </c>
      <c r="R186" s="43">
        <f t="shared" si="25"/>
        <v>0</v>
      </c>
      <c r="S186" s="44"/>
      <c r="T186" s="44"/>
      <c r="U186" s="45"/>
      <c r="V186" s="45"/>
      <c r="W186" s="45"/>
      <c r="X186" s="45"/>
      <c r="Y186" s="45"/>
      <c r="Z186" s="45"/>
      <c r="AA186" s="45"/>
      <c r="AB186" s="45"/>
      <c r="AC186" s="48">
        <f t="shared" si="20"/>
        <v>16074.8</v>
      </c>
      <c r="AD186" s="44"/>
      <c r="AE186" s="44"/>
      <c r="AF186" s="44">
        <v>2629</v>
      </c>
      <c r="AG186" s="44">
        <v>1262.8000000000004</v>
      </c>
      <c r="AH186" s="52"/>
      <c r="AI186" s="53"/>
      <c r="AJ186" s="52">
        <v>3</v>
      </c>
      <c r="AK186" s="54"/>
      <c r="AL186" s="52"/>
      <c r="AM186" s="53"/>
      <c r="AN186" s="54"/>
      <c r="AO186" s="54"/>
      <c r="AP186" s="44">
        <v>12000</v>
      </c>
      <c r="AQ186" s="53"/>
      <c r="AR186" s="52"/>
      <c r="AS186" s="54"/>
      <c r="AT186" s="54">
        <v>180</v>
      </c>
      <c r="AU186" s="53"/>
      <c r="AV186" s="53"/>
      <c r="AW186" s="60"/>
    </row>
    <row r="187" spans="1:204" s="4" customFormat="1" ht="24" hidden="1" customHeight="1">
      <c r="A187" s="250"/>
      <c r="B187" s="31" t="s">
        <v>446</v>
      </c>
      <c r="C187" s="22"/>
      <c r="D187" s="23"/>
      <c r="E187" s="23"/>
      <c r="F187" s="24"/>
      <c r="G187" s="24"/>
      <c r="H187" s="24"/>
      <c r="I187" s="24"/>
      <c r="J187" s="24"/>
      <c r="K187" s="24"/>
      <c r="L187" s="24"/>
      <c r="M187" s="24"/>
      <c r="N187" s="22"/>
      <c r="O187" s="22"/>
      <c r="P187" s="24"/>
      <c r="Q187" s="42">
        <f t="shared" si="21"/>
        <v>1203.3</v>
      </c>
      <c r="R187" s="43">
        <f t="shared" si="25"/>
        <v>0</v>
      </c>
      <c r="S187" s="44"/>
      <c r="T187" s="44"/>
      <c r="U187" s="45"/>
      <c r="V187" s="45"/>
      <c r="W187" s="45"/>
      <c r="X187" s="45"/>
      <c r="Y187" s="45"/>
      <c r="Z187" s="45"/>
      <c r="AA187" s="45"/>
      <c r="AB187" s="45"/>
      <c r="AC187" s="48">
        <f t="shared" si="20"/>
        <v>1203.3</v>
      </c>
      <c r="AD187" s="44"/>
      <c r="AE187" s="44"/>
      <c r="AF187" s="44"/>
      <c r="AG187" s="44">
        <v>1203.3</v>
      </c>
      <c r="AH187" s="52"/>
      <c r="AI187" s="53"/>
      <c r="AJ187" s="52"/>
      <c r="AK187" s="54"/>
      <c r="AL187" s="52"/>
      <c r="AM187" s="53"/>
      <c r="AN187" s="54"/>
      <c r="AO187" s="54"/>
      <c r="AP187" s="54"/>
      <c r="AQ187" s="53"/>
      <c r="AR187" s="52"/>
      <c r="AS187" s="54"/>
      <c r="AT187" s="54"/>
      <c r="AU187" s="53"/>
      <c r="AV187" s="53"/>
      <c r="AW187" s="60"/>
    </row>
    <row r="188" spans="1:204" s="4" customFormat="1" ht="24" hidden="1" customHeight="1">
      <c r="A188" s="250"/>
      <c r="B188" s="31" t="s">
        <v>447</v>
      </c>
      <c r="C188" s="22"/>
      <c r="D188" s="23"/>
      <c r="E188" s="23"/>
      <c r="F188" s="24"/>
      <c r="G188" s="24"/>
      <c r="H188" s="24"/>
      <c r="I188" s="24"/>
      <c r="J188" s="24"/>
      <c r="K188" s="24"/>
      <c r="L188" s="24"/>
      <c r="M188" s="24"/>
      <c r="N188" s="22"/>
      <c r="O188" s="22"/>
      <c r="P188" s="24"/>
      <c r="Q188" s="42">
        <f t="shared" si="21"/>
        <v>0</v>
      </c>
      <c r="R188" s="43">
        <f t="shared" si="25"/>
        <v>0</v>
      </c>
      <c r="S188" s="44"/>
      <c r="T188" s="44"/>
      <c r="U188" s="45"/>
      <c r="V188" s="45"/>
      <c r="W188" s="45"/>
      <c r="X188" s="45"/>
      <c r="Y188" s="45"/>
      <c r="Z188" s="45"/>
      <c r="AA188" s="45"/>
      <c r="AB188" s="45"/>
      <c r="AC188" s="48">
        <f t="shared" si="20"/>
        <v>0</v>
      </c>
      <c r="AD188" s="44"/>
      <c r="AE188" s="44"/>
      <c r="AF188" s="44"/>
      <c r="AG188" s="44"/>
      <c r="AH188" s="52"/>
      <c r="AI188" s="53"/>
      <c r="AJ188" s="52"/>
      <c r="AK188" s="54"/>
      <c r="AL188" s="52"/>
      <c r="AM188" s="53"/>
      <c r="AN188" s="54"/>
      <c r="AO188" s="54"/>
      <c r="AP188" s="54"/>
      <c r="AQ188" s="53"/>
      <c r="AR188" s="52"/>
      <c r="AS188" s="54"/>
      <c r="AT188" s="54"/>
      <c r="AU188" s="53"/>
      <c r="AV188" s="53"/>
      <c r="AW188" s="60"/>
    </row>
    <row r="189" spans="1:204" s="4" customFormat="1" ht="24" hidden="1" customHeight="1">
      <c r="A189" s="250"/>
      <c r="B189" s="31" t="s">
        <v>448</v>
      </c>
      <c r="C189" s="22"/>
      <c r="D189" s="23"/>
      <c r="E189" s="23"/>
      <c r="F189" s="24"/>
      <c r="G189" s="24"/>
      <c r="H189" s="24"/>
      <c r="I189" s="24"/>
      <c r="J189" s="24"/>
      <c r="K189" s="24"/>
      <c r="L189" s="24"/>
      <c r="M189" s="24"/>
      <c r="N189" s="22"/>
      <c r="O189" s="22"/>
      <c r="P189" s="24"/>
      <c r="Q189" s="42">
        <f t="shared" si="21"/>
        <v>1469.6</v>
      </c>
      <c r="R189" s="43">
        <f t="shared" si="25"/>
        <v>0</v>
      </c>
      <c r="S189" s="44"/>
      <c r="T189" s="44"/>
      <c r="U189" s="45"/>
      <c r="V189" s="45"/>
      <c r="W189" s="45"/>
      <c r="X189" s="45"/>
      <c r="Y189" s="45"/>
      <c r="Z189" s="45"/>
      <c r="AA189" s="45"/>
      <c r="AB189" s="45"/>
      <c r="AC189" s="48">
        <f t="shared" si="20"/>
        <v>1469.6</v>
      </c>
      <c r="AD189" s="44">
        <v>328.9</v>
      </c>
      <c r="AE189" s="44"/>
      <c r="AF189" s="44"/>
      <c r="AG189" s="44">
        <v>1120.7</v>
      </c>
      <c r="AH189" s="52"/>
      <c r="AI189" s="53"/>
      <c r="AJ189" s="52">
        <v>20</v>
      </c>
      <c r="AK189" s="54"/>
      <c r="AL189" s="52"/>
      <c r="AM189" s="53"/>
      <c r="AN189" s="54"/>
      <c r="AO189" s="54"/>
      <c r="AP189" s="54"/>
      <c r="AQ189" s="53"/>
      <c r="AR189" s="52"/>
      <c r="AS189" s="54"/>
      <c r="AT189" s="54"/>
      <c r="AU189" s="53"/>
      <c r="AV189" s="53"/>
      <c r="AW189" s="60"/>
    </row>
    <row r="190" spans="1:204" s="4" customFormat="1" ht="24" hidden="1" customHeight="1">
      <c r="A190" s="250"/>
      <c r="B190" s="31" t="s">
        <v>449</v>
      </c>
      <c r="C190" s="22"/>
      <c r="D190" s="23"/>
      <c r="E190" s="23"/>
      <c r="F190" s="24"/>
      <c r="G190" s="24"/>
      <c r="H190" s="24"/>
      <c r="I190" s="24"/>
      <c r="J190" s="24"/>
      <c r="K190" s="24"/>
      <c r="L190" s="24"/>
      <c r="M190" s="24"/>
      <c r="N190" s="22"/>
      <c r="O190" s="22"/>
      <c r="P190" s="24"/>
      <c r="Q190" s="42">
        <f t="shared" si="21"/>
        <v>587.70000000000005</v>
      </c>
      <c r="R190" s="43">
        <f t="shared" si="25"/>
        <v>0</v>
      </c>
      <c r="S190" s="44"/>
      <c r="T190" s="44"/>
      <c r="U190" s="45"/>
      <c r="V190" s="45"/>
      <c r="W190" s="45"/>
      <c r="X190" s="45"/>
      <c r="Y190" s="45"/>
      <c r="Z190" s="45"/>
      <c r="AA190" s="45"/>
      <c r="AB190" s="45"/>
      <c r="AC190" s="48">
        <f t="shared" si="20"/>
        <v>587.70000000000005</v>
      </c>
      <c r="AD190" s="44"/>
      <c r="AE190" s="44"/>
      <c r="AF190" s="44"/>
      <c r="AG190" s="44">
        <v>462.70000000000005</v>
      </c>
      <c r="AH190" s="52"/>
      <c r="AI190" s="53"/>
      <c r="AJ190" s="52"/>
      <c r="AK190" s="54"/>
      <c r="AL190" s="52">
        <v>125</v>
      </c>
      <c r="AM190" s="53"/>
      <c r="AN190" s="54"/>
      <c r="AO190" s="54"/>
      <c r="AP190" s="54"/>
      <c r="AQ190" s="53"/>
      <c r="AR190" s="52"/>
      <c r="AS190" s="54"/>
      <c r="AT190" s="54"/>
      <c r="AU190" s="53"/>
      <c r="AV190" s="53"/>
      <c r="AW190" s="60"/>
    </row>
    <row r="191" spans="1:204" s="4" customFormat="1" ht="24" hidden="1" customHeight="1">
      <c r="A191" s="250"/>
      <c r="B191" s="31" t="s">
        <v>450</v>
      </c>
      <c r="C191" s="22"/>
      <c r="D191" s="23"/>
      <c r="E191" s="23"/>
      <c r="F191" s="24"/>
      <c r="G191" s="24"/>
      <c r="H191" s="24"/>
      <c r="I191" s="24"/>
      <c r="J191" s="24"/>
      <c r="K191" s="24"/>
      <c r="L191" s="24"/>
      <c r="M191" s="24"/>
      <c r="N191" s="22"/>
      <c r="O191" s="22"/>
      <c r="P191" s="24"/>
      <c r="Q191" s="42">
        <f t="shared" si="21"/>
        <v>42</v>
      </c>
      <c r="R191" s="43">
        <f t="shared" si="25"/>
        <v>0</v>
      </c>
      <c r="S191" s="44"/>
      <c r="T191" s="44"/>
      <c r="U191" s="45"/>
      <c r="V191" s="45"/>
      <c r="W191" s="45"/>
      <c r="X191" s="45"/>
      <c r="Y191" s="45"/>
      <c r="Z191" s="45"/>
      <c r="AA191" s="45"/>
      <c r="AB191" s="45"/>
      <c r="AC191" s="48">
        <f t="shared" si="20"/>
        <v>42</v>
      </c>
      <c r="AD191" s="44"/>
      <c r="AE191" s="44"/>
      <c r="AF191" s="44"/>
      <c r="AG191" s="44"/>
      <c r="AH191" s="52"/>
      <c r="AI191" s="53"/>
      <c r="AJ191" s="52"/>
      <c r="AK191" s="54"/>
      <c r="AL191" s="52">
        <v>42</v>
      </c>
      <c r="AM191" s="53"/>
      <c r="AN191" s="54"/>
      <c r="AO191" s="54"/>
      <c r="AP191" s="54"/>
      <c r="AQ191" s="53"/>
      <c r="AR191" s="52"/>
      <c r="AS191" s="54"/>
      <c r="AT191" s="54"/>
      <c r="AU191" s="53"/>
      <c r="AV191" s="53"/>
      <c r="AW191" s="60"/>
    </row>
    <row r="192" spans="1:204" s="3" customFormat="1" ht="24" customHeight="1">
      <c r="A192" s="303" t="s">
        <v>120</v>
      </c>
      <c r="B192" s="248"/>
      <c r="C192" s="17"/>
      <c r="D192" s="18"/>
      <c r="E192" s="18"/>
      <c r="F192" s="19"/>
      <c r="G192" s="19"/>
      <c r="H192" s="19"/>
      <c r="I192" s="19"/>
      <c r="J192" s="19"/>
      <c r="K192" s="19"/>
      <c r="L192" s="19"/>
      <c r="M192" s="19"/>
      <c r="N192" s="17"/>
      <c r="O192" s="17"/>
      <c r="P192" s="34"/>
      <c r="Q192" s="39">
        <f t="shared" si="21"/>
        <v>22902.379999999997</v>
      </c>
      <c r="R192" s="36">
        <f t="shared" si="25"/>
        <v>10000</v>
      </c>
      <c r="S192" s="40"/>
      <c r="T192" s="41"/>
      <c r="U192" s="41">
        <v>10000</v>
      </c>
      <c r="V192" s="41"/>
      <c r="W192" s="41"/>
      <c r="X192" s="41"/>
      <c r="Y192" s="41"/>
      <c r="Z192" s="41"/>
      <c r="AA192" s="41"/>
      <c r="AB192" s="36">
        <f>AC192+AW192</f>
        <v>12902.38</v>
      </c>
      <c r="AC192" s="36">
        <f t="shared" si="20"/>
        <v>12902.38</v>
      </c>
      <c r="AD192" s="41">
        <f>SUM(AD193:AD209)</f>
        <v>39</v>
      </c>
      <c r="AE192" s="41"/>
      <c r="AF192" s="47"/>
      <c r="AG192" s="41">
        <v>2758.5</v>
      </c>
      <c r="AH192" s="41">
        <f>SUM(AH193:AH209)</f>
        <v>9023</v>
      </c>
      <c r="AI192" s="51"/>
      <c r="AJ192" s="41"/>
      <c r="AK192" s="51">
        <v>145</v>
      </c>
      <c r="AL192" s="41">
        <f>SUM(AL193:AL209)</f>
        <v>142</v>
      </c>
      <c r="AM192" s="51"/>
      <c r="AN192" s="51">
        <v>344.88</v>
      </c>
      <c r="AO192" s="51">
        <v>450</v>
      </c>
      <c r="AP192" s="51"/>
      <c r="AQ192" s="51"/>
      <c r="AR192" s="55"/>
      <c r="AS192" s="51"/>
      <c r="AT192" s="56"/>
      <c r="AU192" s="51"/>
      <c r="AV192" s="51"/>
      <c r="AW192" s="59"/>
      <c r="DL192" s="61"/>
      <c r="DM192" s="61"/>
      <c r="DN192" s="61"/>
      <c r="DO192" s="61"/>
      <c r="DP192" s="61"/>
      <c r="DQ192" s="61"/>
      <c r="DR192" s="61"/>
      <c r="DS192" s="61"/>
      <c r="DT192" s="61"/>
      <c r="DU192" s="61"/>
      <c r="DV192" s="61"/>
      <c r="DW192" s="61"/>
      <c r="DX192" s="61"/>
      <c r="DY192" s="61"/>
      <c r="DZ192" s="61"/>
      <c r="EA192" s="61"/>
      <c r="EB192" s="61"/>
      <c r="EC192" s="61"/>
      <c r="ED192" s="61"/>
      <c r="EE192" s="61"/>
      <c r="EF192" s="61"/>
      <c r="EG192" s="61"/>
      <c r="EH192" s="61"/>
      <c r="EI192" s="61"/>
      <c r="EJ192" s="61"/>
      <c r="EK192" s="61"/>
      <c r="EL192" s="61"/>
      <c r="EM192" s="61"/>
      <c r="EN192" s="61"/>
      <c r="EO192" s="61"/>
      <c r="EP192" s="61"/>
      <c r="EQ192" s="61"/>
      <c r="ER192" s="61"/>
      <c r="ES192" s="61"/>
      <c r="ET192" s="61"/>
      <c r="EU192" s="61"/>
      <c r="EV192" s="61"/>
      <c r="EW192" s="61"/>
      <c r="EX192" s="61"/>
      <c r="EY192" s="61"/>
      <c r="EZ192" s="61"/>
      <c r="FA192" s="61"/>
      <c r="FB192" s="61"/>
      <c r="FC192" s="61"/>
      <c r="FD192" s="61"/>
      <c r="FE192" s="61"/>
      <c r="FF192" s="61"/>
      <c r="FG192" s="61"/>
      <c r="FH192" s="61"/>
      <c r="FI192" s="61"/>
      <c r="FJ192" s="61"/>
      <c r="FK192" s="61"/>
      <c r="FL192" s="61"/>
      <c r="FM192" s="61"/>
      <c r="FN192" s="61"/>
      <c r="FO192" s="61"/>
      <c r="FP192" s="61"/>
      <c r="FQ192" s="61"/>
      <c r="FR192" s="61"/>
      <c r="FS192" s="61"/>
      <c r="FT192" s="61"/>
      <c r="FU192" s="61"/>
      <c r="FV192" s="61"/>
      <c r="FW192" s="61"/>
      <c r="FX192" s="61"/>
      <c r="FY192" s="61"/>
      <c r="FZ192" s="61"/>
      <c r="GA192" s="61"/>
      <c r="GB192" s="61"/>
      <c r="GC192" s="61"/>
      <c r="GD192" s="61"/>
      <c r="GE192" s="61"/>
      <c r="GF192" s="61"/>
      <c r="GG192" s="61"/>
      <c r="GH192" s="61"/>
      <c r="GI192" s="61"/>
      <c r="GJ192" s="61"/>
      <c r="GK192" s="61"/>
      <c r="GL192" s="61"/>
      <c r="GM192" s="61"/>
      <c r="GN192" s="61"/>
      <c r="GO192" s="61"/>
      <c r="GP192" s="61"/>
      <c r="GQ192" s="61"/>
      <c r="GR192" s="61"/>
      <c r="GS192" s="61"/>
      <c r="GT192" s="61"/>
      <c r="GU192" s="61"/>
      <c r="GV192" s="61"/>
    </row>
    <row r="193" spans="1:49" s="4" customFormat="1" ht="24" hidden="1" customHeight="1">
      <c r="A193" s="250" t="s">
        <v>432</v>
      </c>
      <c r="B193" s="31" t="s">
        <v>452</v>
      </c>
      <c r="C193" s="22"/>
      <c r="D193" s="23"/>
      <c r="E193" s="23"/>
      <c r="F193" s="24"/>
      <c r="G193" s="24"/>
      <c r="H193" s="24"/>
      <c r="I193" s="24"/>
      <c r="J193" s="24"/>
      <c r="K193" s="24"/>
      <c r="L193" s="24"/>
      <c r="M193" s="24"/>
      <c r="N193" s="22"/>
      <c r="O193" s="22"/>
      <c r="P193" s="24"/>
      <c r="Q193" s="42">
        <f t="shared" si="21"/>
        <v>0</v>
      </c>
      <c r="R193" s="43">
        <f t="shared" si="25"/>
        <v>0</v>
      </c>
      <c r="S193" s="44"/>
      <c r="T193" s="44"/>
      <c r="U193" s="45"/>
      <c r="V193" s="45"/>
      <c r="W193" s="45"/>
      <c r="X193" s="45"/>
      <c r="Y193" s="45"/>
      <c r="Z193" s="45"/>
      <c r="AA193" s="45"/>
      <c r="AB193" s="45"/>
      <c r="AC193" s="48">
        <f t="shared" si="20"/>
        <v>0</v>
      </c>
      <c r="AD193" s="44"/>
      <c r="AE193" s="44"/>
      <c r="AF193" s="44"/>
      <c r="AG193" s="44"/>
      <c r="AH193" s="52"/>
      <c r="AI193" s="53"/>
      <c r="AJ193" s="52"/>
      <c r="AK193" s="54"/>
      <c r="AL193" s="52"/>
      <c r="AM193" s="53"/>
      <c r="AN193" s="54"/>
      <c r="AO193" s="54"/>
      <c r="AP193" s="54"/>
      <c r="AQ193" s="53"/>
      <c r="AR193" s="52"/>
      <c r="AS193" s="54"/>
      <c r="AT193" s="54"/>
      <c r="AU193" s="53"/>
      <c r="AV193" s="53"/>
      <c r="AW193" s="60"/>
    </row>
    <row r="194" spans="1:49" s="4" customFormat="1" ht="24" hidden="1" customHeight="1">
      <c r="A194" s="250"/>
      <c r="B194" s="31" t="s">
        <v>453</v>
      </c>
      <c r="C194" s="22"/>
      <c r="D194" s="23"/>
      <c r="E194" s="23"/>
      <c r="F194" s="24"/>
      <c r="G194" s="24"/>
      <c r="H194" s="24"/>
      <c r="I194" s="24"/>
      <c r="J194" s="24"/>
      <c r="K194" s="24"/>
      <c r="L194" s="24"/>
      <c r="M194" s="24"/>
      <c r="N194" s="22"/>
      <c r="O194" s="22"/>
      <c r="P194" s="24"/>
      <c r="Q194" s="42">
        <f t="shared" si="21"/>
        <v>0</v>
      </c>
      <c r="R194" s="43">
        <f t="shared" si="25"/>
        <v>0</v>
      </c>
      <c r="S194" s="44"/>
      <c r="T194" s="44"/>
      <c r="U194" s="45"/>
      <c r="V194" s="45"/>
      <c r="W194" s="45"/>
      <c r="X194" s="45"/>
      <c r="Y194" s="45"/>
      <c r="Z194" s="45"/>
      <c r="AA194" s="45"/>
      <c r="AB194" s="45"/>
      <c r="AC194" s="48">
        <f t="shared" si="20"/>
        <v>0</v>
      </c>
      <c r="AD194" s="44"/>
      <c r="AE194" s="44"/>
      <c r="AF194" s="44"/>
      <c r="AG194" s="44"/>
      <c r="AH194" s="52"/>
      <c r="AI194" s="53"/>
      <c r="AJ194" s="52"/>
      <c r="AK194" s="54"/>
      <c r="AL194" s="52"/>
      <c r="AM194" s="53"/>
      <c r="AN194" s="54"/>
      <c r="AO194" s="54"/>
      <c r="AP194" s="54"/>
      <c r="AQ194" s="53"/>
      <c r="AR194" s="52"/>
      <c r="AS194" s="54"/>
      <c r="AT194" s="54"/>
      <c r="AU194" s="53"/>
      <c r="AV194" s="53"/>
      <c r="AW194" s="60"/>
    </row>
    <row r="195" spans="1:49" s="4" customFormat="1" ht="24" hidden="1" customHeight="1">
      <c r="A195" s="250"/>
      <c r="B195" s="31" t="s">
        <v>454</v>
      </c>
      <c r="C195" s="22"/>
      <c r="D195" s="23"/>
      <c r="E195" s="23"/>
      <c r="F195" s="24"/>
      <c r="G195" s="24"/>
      <c r="H195" s="24"/>
      <c r="I195" s="24"/>
      <c r="J195" s="24"/>
      <c r="K195" s="24"/>
      <c r="L195" s="24"/>
      <c r="M195" s="24"/>
      <c r="N195" s="22"/>
      <c r="O195" s="22"/>
      <c r="P195" s="24"/>
      <c r="Q195" s="42">
        <f t="shared" si="21"/>
        <v>0</v>
      </c>
      <c r="R195" s="43">
        <f t="shared" si="25"/>
        <v>0</v>
      </c>
      <c r="S195" s="44"/>
      <c r="T195" s="44"/>
      <c r="U195" s="45"/>
      <c r="V195" s="45"/>
      <c r="W195" s="45"/>
      <c r="X195" s="45"/>
      <c r="Y195" s="45"/>
      <c r="Z195" s="45"/>
      <c r="AA195" s="45"/>
      <c r="AB195" s="45"/>
      <c r="AC195" s="48">
        <f t="shared" si="20"/>
        <v>0</v>
      </c>
      <c r="AD195" s="44"/>
      <c r="AE195" s="44"/>
      <c r="AF195" s="44"/>
      <c r="AG195" s="44"/>
      <c r="AH195" s="52"/>
      <c r="AI195" s="53"/>
      <c r="AJ195" s="52"/>
      <c r="AK195" s="54"/>
      <c r="AL195" s="52"/>
      <c r="AM195" s="53"/>
      <c r="AN195" s="54"/>
      <c r="AO195" s="54"/>
      <c r="AP195" s="54"/>
      <c r="AQ195" s="53"/>
      <c r="AR195" s="52"/>
      <c r="AS195" s="54"/>
      <c r="AT195" s="54"/>
      <c r="AU195" s="53"/>
      <c r="AV195" s="53"/>
      <c r="AW195" s="60"/>
    </row>
    <row r="196" spans="1:49" s="4" customFormat="1" ht="24" hidden="1" customHeight="1">
      <c r="A196" s="250"/>
      <c r="B196" s="31" t="s">
        <v>455</v>
      </c>
      <c r="C196" s="22"/>
      <c r="D196" s="23"/>
      <c r="E196" s="23"/>
      <c r="F196" s="24"/>
      <c r="G196" s="24"/>
      <c r="H196" s="24"/>
      <c r="I196" s="24"/>
      <c r="J196" s="24"/>
      <c r="K196" s="24"/>
      <c r="L196" s="24"/>
      <c r="M196" s="24"/>
      <c r="N196" s="22"/>
      <c r="O196" s="22"/>
      <c r="P196" s="24"/>
      <c r="Q196" s="42">
        <f t="shared" si="21"/>
        <v>3172</v>
      </c>
      <c r="R196" s="43">
        <f t="shared" si="25"/>
        <v>0</v>
      </c>
      <c r="S196" s="44"/>
      <c r="T196" s="44"/>
      <c r="U196" s="45"/>
      <c r="V196" s="45"/>
      <c r="W196" s="45"/>
      <c r="X196" s="45"/>
      <c r="Y196" s="45"/>
      <c r="Z196" s="45"/>
      <c r="AA196" s="45"/>
      <c r="AB196" s="45"/>
      <c r="AC196" s="48">
        <f t="shared" si="20"/>
        <v>3172</v>
      </c>
      <c r="AD196" s="44"/>
      <c r="AE196" s="44"/>
      <c r="AF196" s="44"/>
      <c r="AG196" s="44"/>
      <c r="AH196" s="52">
        <v>3172</v>
      </c>
      <c r="AI196" s="53"/>
      <c r="AJ196" s="52"/>
      <c r="AK196" s="54"/>
      <c r="AL196" s="52"/>
      <c r="AM196" s="53"/>
      <c r="AN196" s="54"/>
      <c r="AO196" s="54"/>
      <c r="AP196" s="54"/>
      <c r="AQ196" s="53"/>
      <c r="AR196" s="52"/>
      <c r="AS196" s="54"/>
      <c r="AT196" s="54"/>
      <c r="AU196" s="53"/>
      <c r="AV196" s="53"/>
      <c r="AW196" s="60"/>
    </row>
    <row r="197" spans="1:49" s="4" customFormat="1" ht="24" hidden="1" customHeight="1">
      <c r="A197" s="250"/>
      <c r="B197" s="31" t="s">
        <v>456</v>
      </c>
      <c r="C197" s="22"/>
      <c r="D197" s="23"/>
      <c r="E197" s="23"/>
      <c r="F197" s="24"/>
      <c r="G197" s="24"/>
      <c r="H197" s="24"/>
      <c r="I197" s="24"/>
      <c r="J197" s="24"/>
      <c r="K197" s="24"/>
      <c r="L197" s="24"/>
      <c r="M197" s="24"/>
      <c r="N197" s="22"/>
      <c r="O197" s="22"/>
      <c r="P197" s="24"/>
      <c r="Q197" s="42">
        <f t="shared" si="21"/>
        <v>5652</v>
      </c>
      <c r="R197" s="43">
        <f t="shared" si="25"/>
        <v>0</v>
      </c>
      <c r="S197" s="44"/>
      <c r="T197" s="44"/>
      <c r="U197" s="45"/>
      <c r="V197" s="45"/>
      <c r="W197" s="45"/>
      <c r="X197" s="45"/>
      <c r="Y197" s="45"/>
      <c r="Z197" s="45"/>
      <c r="AA197" s="45"/>
      <c r="AB197" s="45"/>
      <c r="AC197" s="48">
        <f t="shared" si="20"/>
        <v>5652</v>
      </c>
      <c r="AD197" s="44"/>
      <c r="AE197" s="44"/>
      <c r="AF197" s="44"/>
      <c r="AG197" s="44"/>
      <c r="AH197" s="52">
        <v>5652</v>
      </c>
      <c r="AI197" s="53"/>
      <c r="AJ197" s="52"/>
      <c r="AK197" s="54"/>
      <c r="AL197" s="52"/>
      <c r="AM197" s="53"/>
      <c r="AN197" s="54"/>
      <c r="AO197" s="54"/>
      <c r="AP197" s="54"/>
      <c r="AQ197" s="53"/>
      <c r="AR197" s="52"/>
      <c r="AS197" s="54"/>
      <c r="AT197" s="54"/>
      <c r="AU197" s="53"/>
      <c r="AV197" s="53"/>
      <c r="AW197" s="60"/>
    </row>
    <row r="198" spans="1:49" s="4" customFormat="1" ht="24" hidden="1" customHeight="1">
      <c r="A198" s="250"/>
      <c r="B198" s="31" t="s">
        <v>457</v>
      </c>
      <c r="C198" s="22"/>
      <c r="D198" s="23"/>
      <c r="E198" s="23"/>
      <c r="F198" s="24"/>
      <c r="G198" s="24"/>
      <c r="H198" s="24"/>
      <c r="I198" s="24"/>
      <c r="J198" s="24"/>
      <c r="K198" s="24"/>
      <c r="L198" s="24"/>
      <c r="M198" s="24"/>
      <c r="N198" s="22"/>
      <c r="O198" s="22"/>
      <c r="P198" s="24"/>
      <c r="Q198" s="42">
        <f t="shared" si="21"/>
        <v>0</v>
      </c>
      <c r="R198" s="43">
        <f t="shared" si="25"/>
        <v>0</v>
      </c>
      <c r="S198" s="44"/>
      <c r="T198" s="44"/>
      <c r="U198" s="45"/>
      <c r="V198" s="45"/>
      <c r="W198" s="45"/>
      <c r="X198" s="45"/>
      <c r="Y198" s="45"/>
      <c r="Z198" s="45"/>
      <c r="AA198" s="45"/>
      <c r="AB198" s="45"/>
      <c r="AC198" s="48">
        <f t="shared" ref="AC198:AC223" si="26">SUM(AD198,AE198,AF198,AG198,AH198,AI198,AJ198,AK198,AL198,AM198,AN198,AO198,AP198,AQ198,AR198,AS198,AT198,AU198,AV198)</f>
        <v>0</v>
      </c>
      <c r="AD198" s="44"/>
      <c r="AE198" s="44"/>
      <c r="AF198" s="44"/>
      <c r="AG198" s="44"/>
      <c r="AH198" s="52"/>
      <c r="AI198" s="53"/>
      <c r="AJ198" s="52"/>
      <c r="AK198" s="54"/>
      <c r="AL198" s="52"/>
      <c r="AM198" s="53"/>
      <c r="AN198" s="54"/>
      <c r="AO198" s="54"/>
      <c r="AP198" s="54"/>
      <c r="AQ198" s="53"/>
      <c r="AR198" s="52"/>
      <c r="AS198" s="54"/>
      <c r="AT198" s="54"/>
      <c r="AU198" s="53"/>
      <c r="AV198" s="53"/>
      <c r="AW198" s="60"/>
    </row>
    <row r="199" spans="1:49" s="4" customFormat="1" ht="24" hidden="1" customHeight="1">
      <c r="A199" s="250"/>
      <c r="B199" s="31" t="s">
        <v>458</v>
      </c>
      <c r="C199" s="22"/>
      <c r="D199" s="23"/>
      <c r="E199" s="23"/>
      <c r="F199" s="24"/>
      <c r="G199" s="24"/>
      <c r="H199" s="24"/>
      <c r="I199" s="24"/>
      <c r="J199" s="24"/>
      <c r="K199" s="24"/>
      <c r="L199" s="24"/>
      <c r="M199" s="24"/>
      <c r="N199" s="22"/>
      <c r="O199" s="22"/>
      <c r="P199" s="24"/>
      <c r="Q199" s="42">
        <f t="shared" ref="Q199:Q227" si="27">SUM(R199,AC199)</f>
        <v>199</v>
      </c>
      <c r="R199" s="43">
        <f t="shared" si="25"/>
        <v>0</v>
      </c>
      <c r="S199" s="44"/>
      <c r="T199" s="44"/>
      <c r="U199" s="45"/>
      <c r="V199" s="45"/>
      <c r="W199" s="45"/>
      <c r="X199" s="45"/>
      <c r="Y199" s="45"/>
      <c r="Z199" s="45"/>
      <c r="AA199" s="45"/>
      <c r="AB199" s="45"/>
      <c r="AC199" s="48">
        <f t="shared" si="26"/>
        <v>199</v>
      </c>
      <c r="AD199" s="44"/>
      <c r="AE199" s="44"/>
      <c r="AF199" s="44"/>
      <c r="AG199" s="44"/>
      <c r="AH199" s="52">
        <v>199</v>
      </c>
      <c r="AI199" s="53"/>
      <c r="AJ199" s="52"/>
      <c r="AK199" s="54"/>
      <c r="AL199" s="52"/>
      <c r="AM199" s="53"/>
      <c r="AN199" s="54"/>
      <c r="AO199" s="54"/>
      <c r="AP199" s="54"/>
      <c r="AQ199" s="53"/>
      <c r="AR199" s="52"/>
      <c r="AS199" s="54"/>
      <c r="AT199" s="54"/>
      <c r="AU199" s="53"/>
      <c r="AV199" s="53"/>
      <c r="AW199" s="60"/>
    </row>
    <row r="200" spans="1:49" s="4" customFormat="1" ht="24" hidden="1" customHeight="1">
      <c r="A200" s="250"/>
      <c r="B200" s="31" t="s">
        <v>459</v>
      </c>
      <c r="C200" s="22"/>
      <c r="D200" s="23"/>
      <c r="E200" s="23"/>
      <c r="F200" s="24"/>
      <c r="G200" s="24"/>
      <c r="H200" s="24"/>
      <c r="I200" s="24"/>
      <c r="J200" s="24"/>
      <c r="K200" s="24"/>
      <c r="L200" s="24"/>
      <c r="M200" s="24"/>
      <c r="N200" s="22"/>
      <c r="O200" s="22"/>
      <c r="P200" s="24"/>
      <c r="Q200" s="42">
        <f t="shared" si="27"/>
        <v>0</v>
      </c>
      <c r="R200" s="43">
        <f t="shared" si="25"/>
        <v>0</v>
      </c>
      <c r="S200" s="44"/>
      <c r="T200" s="44"/>
      <c r="U200" s="45"/>
      <c r="V200" s="45"/>
      <c r="W200" s="45"/>
      <c r="X200" s="45"/>
      <c r="Y200" s="45"/>
      <c r="Z200" s="45"/>
      <c r="AA200" s="45"/>
      <c r="AB200" s="45"/>
      <c r="AC200" s="48">
        <f t="shared" si="26"/>
        <v>0</v>
      </c>
      <c r="AD200" s="44"/>
      <c r="AE200" s="44"/>
      <c r="AF200" s="44"/>
      <c r="AG200" s="44"/>
      <c r="AH200" s="52"/>
      <c r="AI200" s="53"/>
      <c r="AJ200" s="52"/>
      <c r="AK200" s="54"/>
      <c r="AL200" s="52"/>
      <c r="AM200" s="53"/>
      <c r="AN200" s="54"/>
      <c r="AO200" s="54"/>
      <c r="AP200" s="54"/>
      <c r="AQ200" s="53"/>
      <c r="AR200" s="52"/>
      <c r="AS200" s="54"/>
      <c r="AT200" s="54"/>
      <c r="AU200" s="53"/>
      <c r="AV200" s="53"/>
      <c r="AW200" s="60"/>
    </row>
    <row r="201" spans="1:49" s="4" customFormat="1" ht="24" hidden="1" customHeight="1">
      <c r="A201" s="250"/>
      <c r="B201" s="31" t="s">
        <v>460</v>
      </c>
      <c r="C201" s="22"/>
      <c r="D201" s="23"/>
      <c r="E201" s="23"/>
      <c r="F201" s="24"/>
      <c r="G201" s="24"/>
      <c r="H201" s="24"/>
      <c r="I201" s="24"/>
      <c r="J201" s="24"/>
      <c r="K201" s="24"/>
      <c r="L201" s="24"/>
      <c r="M201" s="24"/>
      <c r="N201" s="22"/>
      <c r="O201" s="22"/>
      <c r="P201" s="24"/>
      <c r="Q201" s="42">
        <f t="shared" si="27"/>
        <v>0</v>
      </c>
      <c r="R201" s="43">
        <f t="shared" si="25"/>
        <v>0</v>
      </c>
      <c r="S201" s="44"/>
      <c r="T201" s="44"/>
      <c r="U201" s="45"/>
      <c r="V201" s="45"/>
      <c r="W201" s="45"/>
      <c r="X201" s="45"/>
      <c r="Y201" s="45"/>
      <c r="Z201" s="45"/>
      <c r="AA201" s="45"/>
      <c r="AB201" s="45"/>
      <c r="AC201" s="48">
        <f t="shared" si="26"/>
        <v>0</v>
      </c>
      <c r="AD201" s="44"/>
      <c r="AE201" s="44"/>
      <c r="AF201" s="44"/>
      <c r="AG201" s="44"/>
      <c r="AH201" s="52"/>
      <c r="AI201" s="53"/>
      <c r="AJ201" s="52"/>
      <c r="AK201" s="54"/>
      <c r="AL201" s="52"/>
      <c r="AM201" s="53"/>
      <c r="AN201" s="54"/>
      <c r="AO201" s="54"/>
      <c r="AP201" s="54"/>
      <c r="AQ201" s="53"/>
      <c r="AR201" s="52"/>
      <c r="AS201" s="54"/>
      <c r="AT201" s="54"/>
      <c r="AU201" s="53"/>
      <c r="AV201" s="53"/>
      <c r="AW201" s="60"/>
    </row>
    <row r="202" spans="1:49" s="4" customFormat="1" ht="24" hidden="1" customHeight="1">
      <c r="A202" s="250"/>
      <c r="B202" s="31" t="s">
        <v>461</v>
      </c>
      <c r="C202" s="22"/>
      <c r="D202" s="23"/>
      <c r="E202" s="23"/>
      <c r="F202" s="24"/>
      <c r="G202" s="24"/>
      <c r="H202" s="24"/>
      <c r="I202" s="24"/>
      <c r="J202" s="24"/>
      <c r="K202" s="24"/>
      <c r="L202" s="24"/>
      <c r="M202" s="24"/>
      <c r="N202" s="22"/>
      <c r="O202" s="22"/>
      <c r="P202" s="24"/>
      <c r="Q202" s="42">
        <f t="shared" si="27"/>
        <v>0</v>
      </c>
      <c r="R202" s="43">
        <f t="shared" si="25"/>
        <v>0</v>
      </c>
      <c r="S202" s="44"/>
      <c r="T202" s="44"/>
      <c r="U202" s="45"/>
      <c r="V202" s="45"/>
      <c r="W202" s="45"/>
      <c r="X202" s="45"/>
      <c r="Y202" s="45"/>
      <c r="Z202" s="45"/>
      <c r="AA202" s="45"/>
      <c r="AB202" s="45"/>
      <c r="AC202" s="48">
        <f t="shared" si="26"/>
        <v>0</v>
      </c>
      <c r="AD202" s="44"/>
      <c r="AE202" s="44"/>
      <c r="AF202" s="44"/>
      <c r="AG202" s="44"/>
      <c r="AH202" s="52"/>
      <c r="AI202" s="53"/>
      <c r="AJ202" s="52"/>
      <c r="AK202" s="54"/>
      <c r="AL202" s="52"/>
      <c r="AM202" s="53"/>
      <c r="AN202" s="54"/>
      <c r="AO202" s="54"/>
      <c r="AP202" s="54"/>
      <c r="AQ202" s="53"/>
      <c r="AR202" s="52"/>
      <c r="AS202" s="54"/>
      <c r="AT202" s="54"/>
      <c r="AU202" s="53"/>
      <c r="AV202" s="53"/>
      <c r="AW202" s="60"/>
    </row>
    <row r="203" spans="1:49" s="4" customFormat="1" ht="24" hidden="1" customHeight="1">
      <c r="A203" s="250"/>
      <c r="B203" s="31" t="s">
        <v>462</v>
      </c>
      <c r="C203" s="22"/>
      <c r="D203" s="23"/>
      <c r="E203" s="23"/>
      <c r="F203" s="24"/>
      <c r="G203" s="24"/>
      <c r="H203" s="24"/>
      <c r="I203" s="24"/>
      <c r="J203" s="24"/>
      <c r="K203" s="24"/>
      <c r="L203" s="24"/>
      <c r="M203" s="24"/>
      <c r="N203" s="22"/>
      <c r="O203" s="22"/>
      <c r="P203" s="24"/>
      <c r="Q203" s="42">
        <f t="shared" si="27"/>
        <v>0</v>
      </c>
      <c r="R203" s="43">
        <f t="shared" si="25"/>
        <v>0</v>
      </c>
      <c r="S203" s="44"/>
      <c r="T203" s="44"/>
      <c r="U203" s="45"/>
      <c r="V203" s="45"/>
      <c r="W203" s="45"/>
      <c r="X203" s="45"/>
      <c r="Y203" s="45"/>
      <c r="Z203" s="45"/>
      <c r="AA203" s="45"/>
      <c r="AB203" s="45"/>
      <c r="AC203" s="48">
        <f t="shared" si="26"/>
        <v>0</v>
      </c>
      <c r="AD203" s="44"/>
      <c r="AE203" s="44"/>
      <c r="AF203" s="44"/>
      <c r="AG203" s="44"/>
      <c r="AH203" s="52"/>
      <c r="AI203" s="53"/>
      <c r="AJ203" s="52"/>
      <c r="AK203" s="54"/>
      <c r="AL203" s="52"/>
      <c r="AM203" s="53"/>
      <c r="AN203" s="54"/>
      <c r="AO203" s="54"/>
      <c r="AP203" s="54"/>
      <c r="AQ203" s="53"/>
      <c r="AR203" s="52"/>
      <c r="AS203" s="54"/>
      <c r="AT203" s="54"/>
      <c r="AU203" s="53"/>
      <c r="AV203" s="53"/>
      <c r="AW203" s="60"/>
    </row>
    <row r="204" spans="1:49" s="4" customFormat="1" ht="24" hidden="1" customHeight="1">
      <c r="A204" s="250"/>
      <c r="B204" s="31" t="s">
        <v>463</v>
      </c>
      <c r="C204" s="22"/>
      <c r="D204" s="23"/>
      <c r="E204" s="23"/>
      <c r="F204" s="24"/>
      <c r="G204" s="24"/>
      <c r="H204" s="24"/>
      <c r="I204" s="24"/>
      <c r="J204" s="24"/>
      <c r="K204" s="24"/>
      <c r="L204" s="24"/>
      <c r="M204" s="24"/>
      <c r="N204" s="22"/>
      <c r="O204" s="22"/>
      <c r="P204" s="24"/>
      <c r="Q204" s="42">
        <f t="shared" si="27"/>
        <v>39</v>
      </c>
      <c r="R204" s="43">
        <f t="shared" si="25"/>
        <v>0</v>
      </c>
      <c r="S204" s="44"/>
      <c r="T204" s="44"/>
      <c r="U204" s="45"/>
      <c r="V204" s="45"/>
      <c r="W204" s="45"/>
      <c r="X204" s="45"/>
      <c r="Y204" s="45"/>
      <c r="Z204" s="45"/>
      <c r="AA204" s="45"/>
      <c r="AB204" s="45"/>
      <c r="AC204" s="48">
        <f t="shared" si="26"/>
        <v>39</v>
      </c>
      <c r="AD204" s="44">
        <v>39</v>
      </c>
      <c r="AE204" s="44"/>
      <c r="AF204" s="44"/>
      <c r="AG204" s="44"/>
      <c r="AH204" s="52"/>
      <c r="AI204" s="53"/>
      <c r="AJ204" s="52"/>
      <c r="AK204" s="54"/>
      <c r="AL204" s="52"/>
      <c r="AM204" s="53"/>
      <c r="AN204" s="54"/>
      <c r="AO204" s="54"/>
      <c r="AP204" s="54"/>
      <c r="AQ204" s="53"/>
      <c r="AR204" s="52"/>
      <c r="AS204" s="54"/>
      <c r="AT204" s="54"/>
      <c r="AU204" s="53"/>
      <c r="AV204" s="53"/>
      <c r="AW204" s="60"/>
    </row>
    <row r="205" spans="1:49" s="4" customFormat="1" ht="24" hidden="1" customHeight="1">
      <c r="A205" s="250"/>
      <c r="B205" s="31" t="s">
        <v>464</v>
      </c>
      <c r="C205" s="22"/>
      <c r="D205" s="23"/>
      <c r="E205" s="23"/>
      <c r="F205" s="24"/>
      <c r="G205" s="24"/>
      <c r="H205" s="24"/>
      <c r="I205" s="24"/>
      <c r="J205" s="24"/>
      <c r="K205" s="24"/>
      <c r="L205" s="24"/>
      <c r="M205" s="24"/>
      <c r="N205" s="22"/>
      <c r="O205" s="22"/>
      <c r="P205" s="24"/>
      <c r="Q205" s="42">
        <f t="shared" si="27"/>
        <v>0</v>
      </c>
      <c r="R205" s="43">
        <f t="shared" si="25"/>
        <v>0</v>
      </c>
      <c r="S205" s="44"/>
      <c r="T205" s="44"/>
      <c r="U205" s="45"/>
      <c r="V205" s="45"/>
      <c r="W205" s="45"/>
      <c r="X205" s="45"/>
      <c r="Y205" s="45"/>
      <c r="Z205" s="45"/>
      <c r="AA205" s="45"/>
      <c r="AB205" s="45"/>
      <c r="AC205" s="48">
        <f t="shared" si="26"/>
        <v>0</v>
      </c>
      <c r="AD205" s="44"/>
      <c r="AE205" s="44"/>
      <c r="AF205" s="44"/>
      <c r="AG205" s="44"/>
      <c r="AH205" s="52"/>
      <c r="AI205" s="53"/>
      <c r="AJ205" s="52"/>
      <c r="AK205" s="54"/>
      <c r="AL205" s="52"/>
      <c r="AM205" s="53"/>
      <c r="AN205" s="54"/>
      <c r="AO205" s="54"/>
      <c r="AP205" s="54"/>
      <c r="AQ205" s="53"/>
      <c r="AR205" s="52"/>
      <c r="AS205" s="54"/>
      <c r="AT205" s="54"/>
      <c r="AU205" s="53"/>
      <c r="AV205" s="53"/>
      <c r="AW205" s="60"/>
    </row>
    <row r="206" spans="1:49" s="4" customFormat="1" ht="24" hidden="1" customHeight="1">
      <c r="A206" s="250"/>
      <c r="B206" s="31" t="s">
        <v>465</v>
      </c>
      <c r="C206" s="22"/>
      <c r="D206" s="23"/>
      <c r="E206" s="23"/>
      <c r="F206" s="24"/>
      <c r="G206" s="24"/>
      <c r="H206" s="24"/>
      <c r="I206" s="24"/>
      <c r="J206" s="24"/>
      <c r="K206" s="24"/>
      <c r="L206" s="24"/>
      <c r="M206" s="24"/>
      <c r="N206" s="22"/>
      <c r="O206" s="22"/>
      <c r="P206" s="24"/>
      <c r="Q206" s="42">
        <f t="shared" si="27"/>
        <v>0</v>
      </c>
      <c r="R206" s="43">
        <f t="shared" si="25"/>
        <v>0</v>
      </c>
      <c r="S206" s="44"/>
      <c r="T206" s="44"/>
      <c r="U206" s="45"/>
      <c r="V206" s="45"/>
      <c r="W206" s="45"/>
      <c r="X206" s="45"/>
      <c r="Y206" s="45"/>
      <c r="Z206" s="45"/>
      <c r="AA206" s="45"/>
      <c r="AB206" s="45"/>
      <c r="AC206" s="48">
        <f t="shared" si="26"/>
        <v>0</v>
      </c>
      <c r="AD206" s="44"/>
      <c r="AE206" s="44"/>
      <c r="AF206" s="44"/>
      <c r="AG206" s="44"/>
      <c r="AH206" s="52"/>
      <c r="AI206" s="53"/>
      <c r="AJ206" s="52"/>
      <c r="AK206" s="54"/>
      <c r="AL206" s="52"/>
      <c r="AM206" s="53"/>
      <c r="AN206" s="54"/>
      <c r="AO206" s="54"/>
      <c r="AP206" s="54"/>
      <c r="AQ206" s="53"/>
      <c r="AR206" s="52"/>
      <c r="AS206" s="54"/>
      <c r="AT206" s="54"/>
      <c r="AU206" s="53"/>
      <c r="AV206" s="53"/>
      <c r="AW206" s="60"/>
    </row>
    <row r="207" spans="1:49" s="4" customFormat="1" ht="24" hidden="1" customHeight="1">
      <c r="A207" s="250"/>
      <c r="B207" s="31" t="s">
        <v>466</v>
      </c>
      <c r="C207" s="22"/>
      <c r="D207" s="23"/>
      <c r="E207" s="23"/>
      <c r="F207" s="24"/>
      <c r="G207" s="24"/>
      <c r="H207" s="24"/>
      <c r="I207" s="24"/>
      <c r="J207" s="24"/>
      <c r="K207" s="24"/>
      <c r="L207" s="24"/>
      <c r="M207" s="24"/>
      <c r="N207" s="22"/>
      <c r="O207" s="22"/>
      <c r="P207" s="24"/>
      <c r="Q207" s="42">
        <f t="shared" si="27"/>
        <v>0</v>
      </c>
      <c r="R207" s="43">
        <f t="shared" si="25"/>
        <v>0</v>
      </c>
      <c r="S207" s="44"/>
      <c r="T207" s="44"/>
      <c r="U207" s="45"/>
      <c r="V207" s="45"/>
      <c r="W207" s="45"/>
      <c r="X207" s="45"/>
      <c r="Y207" s="45"/>
      <c r="Z207" s="45"/>
      <c r="AA207" s="45"/>
      <c r="AB207" s="45"/>
      <c r="AC207" s="48">
        <f t="shared" si="26"/>
        <v>0</v>
      </c>
      <c r="AD207" s="44"/>
      <c r="AE207" s="44"/>
      <c r="AF207" s="44"/>
      <c r="AG207" s="44"/>
      <c r="AH207" s="52"/>
      <c r="AI207" s="53"/>
      <c r="AJ207" s="52"/>
      <c r="AK207" s="54"/>
      <c r="AL207" s="52"/>
      <c r="AM207" s="53"/>
      <c r="AN207" s="54"/>
      <c r="AO207" s="54"/>
      <c r="AP207" s="54"/>
      <c r="AQ207" s="53"/>
      <c r="AR207" s="52"/>
      <c r="AS207" s="54"/>
      <c r="AT207" s="54"/>
      <c r="AU207" s="53"/>
      <c r="AV207" s="53"/>
      <c r="AW207" s="60"/>
    </row>
    <row r="208" spans="1:49" s="4" customFormat="1" ht="24" hidden="1" customHeight="1">
      <c r="A208" s="250"/>
      <c r="B208" s="31" t="s">
        <v>467</v>
      </c>
      <c r="C208" s="22"/>
      <c r="D208" s="23"/>
      <c r="E208" s="23"/>
      <c r="F208" s="24"/>
      <c r="G208" s="24"/>
      <c r="H208" s="24"/>
      <c r="I208" s="24"/>
      <c r="J208" s="24"/>
      <c r="K208" s="24"/>
      <c r="L208" s="24"/>
      <c r="M208" s="24"/>
      <c r="N208" s="22"/>
      <c r="O208" s="22"/>
      <c r="P208" s="24"/>
      <c r="Q208" s="42">
        <f t="shared" si="27"/>
        <v>142</v>
      </c>
      <c r="R208" s="43">
        <f t="shared" si="25"/>
        <v>0</v>
      </c>
      <c r="S208" s="44"/>
      <c r="T208" s="44"/>
      <c r="U208" s="45"/>
      <c r="V208" s="45"/>
      <c r="W208" s="45"/>
      <c r="X208" s="45"/>
      <c r="Y208" s="45"/>
      <c r="Z208" s="45"/>
      <c r="AA208" s="45"/>
      <c r="AB208" s="45"/>
      <c r="AC208" s="48">
        <f t="shared" si="26"/>
        <v>142</v>
      </c>
      <c r="AD208" s="44"/>
      <c r="AE208" s="44"/>
      <c r="AF208" s="44"/>
      <c r="AG208" s="44"/>
      <c r="AH208" s="52"/>
      <c r="AI208" s="53"/>
      <c r="AJ208" s="52"/>
      <c r="AK208" s="54"/>
      <c r="AL208" s="52">
        <v>142</v>
      </c>
      <c r="AM208" s="53"/>
      <c r="AN208" s="54"/>
      <c r="AO208" s="54"/>
      <c r="AP208" s="54"/>
      <c r="AQ208" s="53"/>
      <c r="AR208" s="52"/>
      <c r="AS208" s="54"/>
      <c r="AT208" s="54"/>
      <c r="AU208" s="53"/>
      <c r="AV208" s="53"/>
      <c r="AW208" s="60"/>
    </row>
    <row r="209" spans="1:204" s="4" customFormat="1" ht="24" hidden="1" customHeight="1">
      <c r="A209" s="250"/>
      <c r="B209" s="31" t="s">
        <v>468</v>
      </c>
      <c r="C209" s="22"/>
      <c r="D209" s="23"/>
      <c r="E209" s="23"/>
      <c r="F209" s="24"/>
      <c r="G209" s="24"/>
      <c r="H209" s="24"/>
      <c r="I209" s="24"/>
      <c r="J209" s="24"/>
      <c r="K209" s="24"/>
      <c r="L209" s="24"/>
      <c r="M209" s="24"/>
      <c r="N209" s="22"/>
      <c r="O209" s="22"/>
      <c r="P209" s="24"/>
      <c r="Q209" s="42">
        <f t="shared" si="27"/>
        <v>0</v>
      </c>
      <c r="R209" s="43">
        <f t="shared" si="25"/>
        <v>0</v>
      </c>
      <c r="S209" s="44"/>
      <c r="T209" s="44"/>
      <c r="U209" s="45"/>
      <c r="V209" s="45"/>
      <c r="W209" s="45"/>
      <c r="X209" s="45"/>
      <c r="Y209" s="45"/>
      <c r="Z209" s="45"/>
      <c r="AA209" s="45"/>
      <c r="AB209" s="45"/>
      <c r="AC209" s="48">
        <f t="shared" si="26"/>
        <v>0</v>
      </c>
      <c r="AD209" s="44"/>
      <c r="AE209" s="44"/>
      <c r="AF209" s="44"/>
      <c r="AG209" s="44"/>
      <c r="AH209" s="52"/>
      <c r="AI209" s="53"/>
      <c r="AJ209" s="52"/>
      <c r="AK209" s="54"/>
      <c r="AL209" s="52"/>
      <c r="AM209" s="53"/>
      <c r="AN209" s="54"/>
      <c r="AO209" s="54"/>
      <c r="AP209" s="54"/>
      <c r="AQ209" s="53"/>
      <c r="AR209" s="52"/>
      <c r="AS209" s="54"/>
      <c r="AT209" s="54"/>
      <c r="AU209" s="53"/>
      <c r="AV209" s="53"/>
      <c r="AW209" s="60"/>
    </row>
    <row r="210" spans="1:204" s="3" customFormat="1" ht="24" customHeight="1">
      <c r="A210" s="303" t="s">
        <v>121</v>
      </c>
      <c r="B210" s="248"/>
      <c r="C210" s="17"/>
      <c r="D210" s="18"/>
      <c r="E210" s="18"/>
      <c r="F210" s="19"/>
      <c r="G210" s="19"/>
      <c r="H210" s="19"/>
      <c r="I210" s="19"/>
      <c r="J210" s="19"/>
      <c r="K210" s="19"/>
      <c r="L210" s="19"/>
      <c r="M210" s="19"/>
      <c r="N210" s="17"/>
      <c r="O210" s="17"/>
      <c r="P210" s="34"/>
      <c r="Q210" s="39">
        <f t="shared" si="27"/>
        <v>300595.57</v>
      </c>
      <c r="R210" s="36">
        <f t="shared" si="25"/>
        <v>255071</v>
      </c>
      <c r="S210" s="40"/>
      <c r="T210" s="41"/>
      <c r="U210" s="41">
        <v>253363</v>
      </c>
      <c r="V210" s="41">
        <v>1708</v>
      </c>
      <c r="W210" s="41"/>
      <c r="X210" s="41"/>
      <c r="Y210" s="41"/>
      <c r="Z210" s="41"/>
      <c r="AA210" s="41"/>
      <c r="AB210" s="36">
        <f>AC210+AW210</f>
        <v>45524.57</v>
      </c>
      <c r="AC210" s="36">
        <f t="shared" si="26"/>
        <v>45524.57</v>
      </c>
      <c r="AD210" s="41">
        <f>SUM(AD211:AD223)</f>
        <v>1073.8</v>
      </c>
      <c r="AE210" s="41"/>
      <c r="AF210" s="47"/>
      <c r="AG210" s="41">
        <f>SUM(AG211:AG223)</f>
        <v>452.9</v>
      </c>
      <c r="AH210" s="55"/>
      <c r="AI210" s="51">
        <v>2216</v>
      </c>
      <c r="AJ210" s="55"/>
      <c r="AK210" s="51">
        <v>335</v>
      </c>
      <c r="AL210" s="55"/>
      <c r="AM210" s="51"/>
      <c r="AN210" s="51">
        <f>4895.42+266.45</f>
        <v>5161.87</v>
      </c>
      <c r="AO210" s="51">
        <v>285</v>
      </c>
      <c r="AP210" s="41">
        <f>SUM(AP211:AP223)</f>
        <v>36000</v>
      </c>
      <c r="AQ210" s="51"/>
      <c r="AR210" s="55"/>
      <c r="AS210" s="51"/>
      <c r="AT210" s="56"/>
      <c r="AU210" s="51"/>
      <c r="AV210" s="51"/>
      <c r="AW210" s="59"/>
      <c r="DL210" s="61"/>
      <c r="DM210" s="61"/>
      <c r="DN210" s="61"/>
      <c r="DO210" s="61"/>
      <c r="DP210" s="61"/>
      <c r="DQ210" s="61"/>
      <c r="DR210" s="61"/>
      <c r="DS210" s="61"/>
      <c r="DT210" s="61"/>
      <c r="DU210" s="61"/>
      <c r="DV210" s="61"/>
      <c r="DW210" s="61"/>
      <c r="DX210" s="61"/>
      <c r="DY210" s="61"/>
      <c r="DZ210" s="61"/>
      <c r="EA210" s="61"/>
      <c r="EB210" s="61"/>
      <c r="EC210" s="61"/>
      <c r="ED210" s="61"/>
      <c r="EE210" s="61"/>
      <c r="EF210" s="61"/>
      <c r="EG210" s="61"/>
      <c r="EH210" s="61"/>
      <c r="EI210" s="61"/>
      <c r="EJ210" s="61"/>
      <c r="EK210" s="61"/>
      <c r="EL210" s="61"/>
      <c r="EM210" s="61"/>
      <c r="EN210" s="61"/>
      <c r="EO210" s="61"/>
      <c r="EP210" s="61"/>
      <c r="EQ210" s="61"/>
      <c r="ER210" s="61"/>
      <c r="ES210" s="61"/>
      <c r="ET210" s="61"/>
      <c r="EU210" s="61"/>
      <c r="EV210" s="61"/>
      <c r="EW210" s="61"/>
      <c r="EX210" s="61"/>
      <c r="EY210" s="61"/>
      <c r="EZ210" s="61"/>
      <c r="FA210" s="61"/>
      <c r="FB210" s="61"/>
      <c r="FC210" s="61"/>
      <c r="FD210" s="61"/>
      <c r="FE210" s="61"/>
      <c r="FF210" s="61"/>
      <c r="FG210" s="61"/>
      <c r="FH210" s="61"/>
      <c r="FI210" s="61"/>
      <c r="FJ210" s="61"/>
      <c r="FK210" s="61"/>
      <c r="FL210" s="61"/>
      <c r="FM210" s="61"/>
      <c r="FN210" s="61"/>
      <c r="FO210" s="61"/>
      <c r="FP210" s="61"/>
      <c r="FQ210" s="61"/>
      <c r="FR210" s="61"/>
      <c r="FS210" s="61"/>
      <c r="FT210" s="61"/>
      <c r="FU210" s="61"/>
      <c r="FV210" s="61"/>
      <c r="FW210" s="61"/>
      <c r="FX210" s="61"/>
      <c r="FY210" s="61"/>
      <c r="FZ210" s="61"/>
      <c r="GA210" s="61"/>
      <c r="GB210" s="61"/>
      <c r="GC210" s="61"/>
      <c r="GD210" s="61"/>
      <c r="GE210" s="61"/>
      <c r="GF210" s="61"/>
      <c r="GG210" s="61"/>
      <c r="GH210" s="61"/>
      <c r="GI210" s="61"/>
      <c r="GJ210" s="61"/>
      <c r="GK210" s="61"/>
      <c r="GL210" s="61"/>
      <c r="GM210" s="61"/>
      <c r="GN210" s="61"/>
      <c r="GO210" s="61"/>
      <c r="GP210" s="61"/>
      <c r="GQ210" s="61"/>
      <c r="GR210" s="61"/>
      <c r="GS210" s="61"/>
      <c r="GT210" s="61"/>
      <c r="GU210" s="61"/>
      <c r="GV210" s="61"/>
    </row>
    <row r="211" spans="1:204" s="4" customFormat="1" ht="24" hidden="1" customHeight="1">
      <c r="A211" s="250" t="s">
        <v>432</v>
      </c>
      <c r="B211" s="31" t="s">
        <v>470</v>
      </c>
      <c r="C211" s="22"/>
      <c r="D211" s="23"/>
      <c r="E211" s="23"/>
      <c r="F211" s="24"/>
      <c r="G211" s="24"/>
      <c r="H211" s="24"/>
      <c r="I211" s="24"/>
      <c r="J211" s="24"/>
      <c r="K211" s="24"/>
      <c r="L211" s="24"/>
      <c r="M211" s="24"/>
      <c r="N211" s="22"/>
      <c r="O211" s="22"/>
      <c r="P211" s="24"/>
      <c r="Q211" s="42">
        <f t="shared" si="27"/>
        <v>19.600000000000001</v>
      </c>
      <c r="R211" s="43">
        <f t="shared" si="25"/>
        <v>0</v>
      </c>
      <c r="S211" s="44"/>
      <c r="T211" s="44"/>
      <c r="U211" s="45"/>
      <c r="V211" s="45"/>
      <c r="W211" s="45"/>
      <c r="X211" s="45"/>
      <c r="Y211" s="45"/>
      <c r="Z211" s="45"/>
      <c r="AA211" s="45"/>
      <c r="AB211" s="45"/>
      <c r="AC211" s="48">
        <f t="shared" si="26"/>
        <v>19.600000000000001</v>
      </c>
      <c r="AD211" s="44">
        <v>9.1</v>
      </c>
      <c r="AE211" s="44"/>
      <c r="AF211" s="44"/>
      <c r="AG211" s="44">
        <v>10.5</v>
      </c>
      <c r="AH211" s="52"/>
      <c r="AI211" s="53"/>
      <c r="AJ211" s="52"/>
      <c r="AK211" s="54"/>
      <c r="AL211" s="52"/>
      <c r="AM211" s="53"/>
      <c r="AN211" s="54"/>
      <c r="AO211" s="54"/>
      <c r="AP211" s="54"/>
      <c r="AQ211" s="53"/>
      <c r="AR211" s="52"/>
      <c r="AS211" s="54"/>
      <c r="AT211" s="54"/>
      <c r="AU211" s="53"/>
      <c r="AV211" s="53"/>
      <c r="AW211" s="60"/>
    </row>
    <row r="212" spans="1:204" s="4" customFormat="1" ht="24" hidden="1" customHeight="1">
      <c r="A212" s="250"/>
      <c r="B212" s="31" t="s">
        <v>471</v>
      </c>
      <c r="C212" s="22"/>
      <c r="D212" s="23"/>
      <c r="E212" s="23"/>
      <c r="F212" s="24"/>
      <c r="G212" s="24"/>
      <c r="H212" s="24"/>
      <c r="I212" s="24"/>
      <c r="J212" s="24"/>
      <c r="K212" s="24"/>
      <c r="L212" s="24"/>
      <c r="M212" s="24"/>
      <c r="N212" s="22"/>
      <c r="O212" s="22"/>
      <c r="P212" s="24"/>
      <c r="Q212" s="42">
        <f t="shared" si="27"/>
        <v>398.4</v>
      </c>
      <c r="R212" s="43">
        <f t="shared" si="25"/>
        <v>0</v>
      </c>
      <c r="S212" s="44"/>
      <c r="T212" s="44"/>
      <c r="U212" s="45"/>
      <c r="V212" s="45"/>
      <c r="W212" s="45"/>
      <c r="X212" s="45"/>
      <c r="Y212" s="45"/>
      <c r="Z212" s="45"/>
      <c r="AA212" s="45"/>
      <c r="AB212" s="45"/>
      <c r="AC212" s="48">
        <f t="shared" si="26"/>
        <v>398.4</v>
      </c>
      <c r="AD212" s="44">
        <v>153.4</v>
      </c>
      <c r="AE212" s="44"/>
      <c r="AF212" s="44"/>
      <c r="AG212" s="44">
        <v>245</v>
      </c>
      <c r="AH212" s="52"/>
      <c r="AI212" s="53"/>
      <c r="AJ212" s="52"/>
      <c r="AK212" s="54"/>
      <c r="AL212" s="52"/>
      <c r="AM212" s="53"/>
      <c r="AN212" s="54"/>
      <c r="AO212" s="54"/>
      <c r="AP212" s="54"/>
      <c r="AQ212" s="53"/>
      <c r="AR212" s="52"/>
      <c r="AS212" s="54"/>
      <c r="AT212" s="54"/>
      <c r="AU212" s="53"/>
      <c r="AV212" s="53"/>
      <c r="AW212" s="60"/>
    </row>
    <row r="213" spans="1:204" s="4" customFormat="1" ht="24" hidden="1" customHeight="1">
      <c r="A213" s="250"/>
      <c r="B213" s="31" t="s">
        <v>472</v>
      </c>
      <c r="C213" s="22"/>
      <c r="D213" s="23"/>
      <c r="E213" s="23"/>
      <c r="F213" s="24"/>
      <c r="G213" s="24"/>
      <c r="H213" s="24"/>
      <c r="I213" s="24"/>
      <c r="J213" s="24"/>
      <c r="K213" s="24"/>
      <c r="L213" s="24"/>
      <c r="M213" s="24"/>
      <c r="N213" s="22"/>
      <c r="O213" s="22"/>
      <c r="P213" s="24"/>
      <c r="Q213" s="42">
        <f t="shared" si="27"/>
        <v>707.2</v>
      </c>
      <c r="R213" s="43">
        <f t="shared" si="25"/>
        <v>0</v>
      </c>
      <c r="S213" s="44"/>
      <c r="T213" s="44"/>
      <c r="U213" s="45"/>
      <c r="V213" s="45"/>
      <c r="W213" s="45"/>
      <c r="X213" s="45"/>
      <c r="Y213" s="45"/>
      <c r="Z213" s="45"/>
      <c r="AA213" s="45"/>
      <c r="AB213" s="45"/>
      <c r="AC213" s="48">
        <f t="shared" si="26"/>
        <v>707.2</v>
      </c>
      <c r="AD213" s="44">
        <v>707.2</v>
      </c>
      <c r="AE213" s="44"/>
      <c r="AF213" s="44"/>
      <c r="AG213" s="44"/>
      <c r="AH213" s="52"/>
      <c r="AI213" s="53"/>
      <c r="AJ213" s="52"/>
      <c r="AK213" s="54"/>
      <c r="AL213" s="52"/>
      <c r="AM213" s="53"/>
      <c r="AN213" s="54"/>
      <c r="AO213" s="54"/>
      <c r="AP213" s="54"/>
      <c r="AQ213" s="53"/>
      <c r="AR213" s="52"/>
      <c r="AS213" s="54"/>
      <c r="AT213" s="54"/>
      <c r="AU213" s="53"/>
      <c r="AV213" s="53"/>
      <c r="AW213" s="60"/>
    </row>
    <row r="214" spans="1:204" s="4" customFormat="1" ht="24" hidden="1" customHeight="1">
      <c r="A214" s="250"/>
      <c r="B214" s="31" t="s">
        <v>473</v>
      </c>
      <c r="C214" s="22"/>
      <c r="D214" s="23"/>
      <c r="E214" s="23"/>
      <c r="F214" s="24"/>
      <c r="G214" s="24"/>
      <c r="H214" s="24"/>
      <c r="I214" s="24"/>
      <c r="J214" s="24"/>
      <c r="K214" s="24"/>
      <c r="L214" s="24"/>
      <c r="M214" s="24"/>
      <c r="N214" s="22"/>
      <c r="O214" s="22"/>
      <c r="P214" s="24"/>
      <c r="Q214" s="42">
        <f t="shared" si="27"/>
        <v>0</v>
      </c>
      <c r="R214" s="43">
        <f t="shared" si="25"/>
        <v>0</v>
      </c>
      <c r="S214" s="44"/>
      <c r="T214" s="44"/>
      <c r="U214" s="45"/>
      <c r="V214" s="45"/>
      <c r="W214" s="45"/>
      <c r="X214" s="45"/>
      <c r="Y214" s="45"/>
      <c r="Z214" s="45"/>
      <c r="AA214" s="45"/>
      <c r="AB214" s="45"/>
      <c r="AC214" s="48">
        <f t="shared" si="26"/>
        <v>0</v>
      </c>
      <c r="AD214" s="44"/>
      <c r="AE214" s="44"/>
      <c r="AF214" s="44"/>
      <c r="AG214" s="44"/>
      <c r="AH214" s="52"/>
      <c r="AI214" s="53"/>
      <c r="AJ214" s="52"/>
      <c r="AK214" s="54"/>
      <c r="AL214" s="52"/>
      <c r="AM214" s="53"/>
      <c r="AN214" s="54"/>
      <c r="AO214" s="54"/>
      <c r="AP214" s="54"/>
      <c r="AQ214" s="53"/>
      <c r="AR214" s="52"/>
      <c r="AS214" s="54"/>
      <c r="AT214" s="54"/>
      <c r="AU214" s="53"/>
      <c r="AV214" s="53"/>
      <c r="AW214" s="60"/>
    </row>
    <row r="215" spans="1:204" s="4" customFormat="1" ht="24" hidden="1" customHeight="1">
      <c r="A215" s="250"/>
      <c r="B215" s="31" t="s">
        <v>474</v>
      </c>
      <c r="C215" s="22"/>
      <c r="D215" s="23"/>
      <c r="E215" s="23"/>
      <c r="F215" s="24"/>
      <c r="G215" s="24"/>
      <c r="H215" s="24"/>
      <c r="I215" s="24"/>
      <c r="J215" s="24"/>
      <c r="K215" s="24"/>
      <c r="L215" s="24"/>
      <c r="M215" s="24"/>
      <c r="N215" s="22"/>
      <c r="O215" s="22"/>
      <c r="P215" s="24"/>
      <c r="Q215" s="42">
        <f t="shared" si="27"/>
        <v>0</v>
      </c>
      <c r="R215" s="43">
        <f t="shared" si="25"/>
        <v>0</v>
      </c>
      <c r="S215" s="44"/>
      <c r="T215" s="44"/>
      <c r="U215" s="45"/>
      <c r="V215" s="45"/>
      <c r="W215" s="45"/>
      <c r="X215" s="45"/>
      <c r="Y215" s="45"/>
      <c r="Z215" s="45"/>
      <c r="AA215" s="45"/>
      <c r="AB215" s="45"/>
      <c r="AC215" s="48">
        <f t="shared" si="26"/>
        <v>0</v>
      </c>
      <c r="AD215" s="44"/>
      <c r="AE215" s="44"/>
      <c r="AF215" s="44"/>
      <c r="AG215" s="44"/>
      <c r="AH215" s="52"/>
      <c r="AI215" s="53"/>
      <c r="AJ215" s="52"/>
      <c r="AK215" s="54"/>
      <c r="AL215" s="52"/>
      <c r="AM215" s="53"/>
      <c r="AN215" s="54"/>
      <c r="AO215" s="54"/>
      <c r="AP215" s="54"/>
      <c r="AQ215" s="53"/>
      <c r="AR215" s="52"/>
      <c r="AS215" s="54"/>
      <c r="AT215" s="54"/>
      <c r="AU215" s="53"/>
      <c r="AV215" s="53"/>
      <c r="AW215" s="60"/>
    </row>
    <row r="216" spans="1:204" s="4" customFormat="1" ht="24" hidden="1" customHeight="1">
      <c r="A216" s="250"/>
      <c r="B216" s="31" t="s">
        <v>475</v>
      </c>
      <c r="C216" s="22"/>
      <c r="D216" s="23"/>
      <c r="E216" s="23"/>
      <c r="F216" s="24"/>
      <c r="G216" s="24"/>
      <c r="H216" s="24"/>
      <c r="I216" s="24"/>
      <c r="J216" s="24"/>
      <c r="K216" s="24"/>
      <c r="L216" s="24"/>
      <c r="M216" s="24"/>
      <c r="N216" s="22"/>
      <c r="O216" s="22"/>
      <c r="P216" s="24"/>
      <c r="Q216" s="42">
        <f t="shared" si="27"/>
        <v>0</v>
      </c>
      <c r="R216" s="43">
        <f t="shared" si="25"/>
        <v>0</v>
      </c>
      <c r="S216" s="44"/>
      <c r="T216" s="44"/>
      <c r="U216" s="45"/>
      <c r="V216" s="45"/>
      <c r="W216" s="45"/>
      <c r="X216" s="45"/>
      <c r="Y216" s="45"/>
      <c r="Z216" s="45"/>
      <c r="AA216" s="45"/>
      <c r="AB216" s="45"/>
      <c r="AC216" s="48">
        <f t="shared" si="26"/>
        <v>0</v>
      </c>
      <c r="AD216" s="44"/>
      <c r="AE216" s="44"/>
      <c r="AF216" s="44"/>
      <c r="AG216" s="44"/>
      <c r="AH216" s="52"/>
      <c r="AI216" s="53"/>
      <c r="AJ216" s="52"/>
      <c r="AK216" s="54"/>
      <c r="AL216" s="52"/>
      <c r="AM216" s="53"/>
      <c r="AN216" s="54"/>
      <c r="AO216" s="54"/>
      <c r="AP216" s="44"/>
      <c r="AQ216" s="53"/>
      <c r="AR216" s="52"/>
      <c r="AS216" s="54"/>
      <c r="AT216" s="54"/>
      <c r="AU216" s="53"/>
      <c r="AV216" s="53"/>
      <c r="AW216" s="60"/>
    </row>
    <row r="217" spans="1:204" s="4" customFormat="1" ht="24" hidden="1" customHeight="1">
      <c r="A217" s="250"/>
      <c r="B217" s="31" t="s">
        <v>476</v>
      </c>
      <c r="C217" s="22"/>
      <c r="D217" s="23"/>
      <c r="E217" s="23"/>
      <c r="F217" s="24"/>
      <c r="G217" s="24"/>
      <c r="H217" s="24"/>
      <c r="I217" s="24"/>
      <c r="J217" s="24"/>
      <c r="K217" s="24"/>
      <c r="L217" s="24"/>
      <c r="M217" s="24"/>
      <c r="N217" s="22"/>
      <c r="O217" s="22"/>
      <c r="P217" s="24"/>
      <c r="Q217" s="42">
        <f t="shared" si="27"/>
        <v>12000</v>
      </c>
      <c r="R217" s="43">
        <f t="shared" si="25"/>
        <v>0</v>
      </c>
      <c r="S217" s="44"/>
      <c r="T217" s="44"/>
      <c r="U217" s="45"/>
      <c r="V217" s="45"/>
      <c r="W217" s="45"/>
      <c r="X217" s="45"/>
      <c r="Y217" s="45"/>
      <c r="Z217" s="45"/>
      <c r="AA217" s="45"/>
      <c r="AB217" s="45"/>
      <c r="AC217" s="48">
        <f t="shared" si="26"/>
        <v>12000</v>
      </c>
      <c r="AD217" s="44"/>
      <c r="AE217" s="44"/>
      <c r="AF217" s="44"/>
      <c r="AG217" s="44"/>
      <c r="AH217" s="52"/>
      <c r="AI217" s="53"/>
      <c r="AJ217" s="52"/>
      <c r="AK217" s="54"/>
      <c r="AL217" s="52"/>
      <c r="AM217" s="53"/>
      <c r="AN217" s="54"/>
      <c r="AO217" s="54"/>
      <c r="AP217" s="44">
        <v>12000</v>
      </c>
      <c r="AQ217" s="53"/>
      <c r="AR217" s="52"/>
      <c r="AS217" s="54"/>
      <c r="AT217" s="54"/>
      <c r="AU217" s="53"/>
      <c r="AV217" s="53"/>
      <c r="AW217" s="60"/>
    </row>
    <row r="218" spans="1:204" s="4" customFormat="1" ht="24" hidden="1" customHeight="1">
      <c r="A218" s="250"/>
      <c r="B218" s="31" t="s">
        <v>477</v>
      </c>
      <c r="C218" s="22"/>
      <c r="D218" s="23"/>
      <c r="E218" s="23"/>
      <c r="F218" s="24"/>
      <c r="G218" s="24"/>
      <c r="H218" s="24"/>
      <c r="I218" s="24"/>
      <c r="J218" s="24"/>
      <c r="K218" s="24"/>
      <c r="L218" s="24"/>
      <c r="M218" s="24"/>
      <c r="N218" s="22"/>
      <c r="O218" s="22"/>
      <c r="P218" s="24"/>
      <c r="Q218" s="42">
        <f t="shared" si="27"/>
        <v>12700</v>
      </c>
      <c r="R218" s="43">
        <f t="shared" si="25"/>
        <v>0</v>
      </c>
      <c r="S218" s="44"/>
      <c r="T218" s="44"/>
      <c r="U218" s="45"/>
      <c r="V218" s="45"/>
      <c r="W218" s="45"/>
      <c r="X218" s="45"/>
      <c r="Y218" s="45"/>
      <c r="Z218" s="45"/>
      <c r="AA218" s="45"/>
      <c r="AB218" s="45"/>
      <c r="AC218" s="48">
        <f t="shared" si="26"/>
        <v>12700</v>
      </c>
      <c r="AD218" s="44"/>
      <c r="AE218" s="44"/>
      <c r="AF218" s="44"/>
      <c r="AG218" s="44"/>
      <c r="AH218" s="52"/>
      <c r="AI218" s="53"/>
      <c r="AJ218" s="52"/>
      <c r="AK218" s="54"/>
      <c r="AL218" s="52"/>
      <c r="AM218" s="53"/>
      <c r="AN218" s="54"/>
      <c r="AO218" s="54"/>
      <c r="AP218" s="44">
        <v>12700</v>
      </c>
      <c r="AQ218" s="53"/>
      <c r="AR218" s="52"/>
      <c r="AS218" s="54"/>
      <c r="AT218" s="54"/>
      <c r="AU218" s="53"/>
      <c r="AV218" s="53"/>
      <c r="AW218" s="60"/>
    </row>
    <row r="219" spans="1:204" s="4" customFormat="1" ht="24" hidden="1" customHeight="1">
      <c r="A219" s="250"/>
      <c r="B219" s="31" t="s">
        <v>478</v>
      </c>
      <c r="C219" s="22"/>
      <c r="D219" s="23"/>
      <c r="E219" s="23"/>
      <c r="F219" s="24"/>
      <c r="G219" s="24"/>
      <c r="H219" s="24"/>
      <c r="I219" s="24"/>
      <c r="J219" s="24"/>
      <c r="K219" s="24"/>
      <c r="L219" s="24"/>
      <c r="M219" s="24"/>
      <c r="N219" s="22"/>
      <c r="O219" s="22"/>
      <c r="P219" s="24"/>
      <c r="Q219" s="42">
        <f t="shared" si="27"/>
        <v>0</v>
      </c>
      <c r="R219" s="43">
        <f t="shared" si="25"/>
        <v>0</v>
      </c>
      <c r="S219" s="44"/>
      <c r="T219" s="44"/>
      <c r="U219" s="45"/>
      <c r="V219" s="45"/>
      <c r="W219" s="45"/>
      <c r="X219" s="45"/>
      <c r="Y219" s="45"/>
      <c r="Z219" s="45"/>
      <c r="AA219" s="45"/>
      <c r="AB219" s="45"/>
      <c r="AC219" s="48">
        <f t="shared" si="26"/>
        <v>0</v>
      </c>
      <c r="AD219" s="44"/>
      <c r="AE219" s="44"/>
      <c r="AF219" s="44"/>
      <c r="AG219" s="44"/>
      <c r="AH219" s="52"/>
      <c r="AI219" s="53"/>
      <c r="AJ219" s="52"/>
      <c r="AK219" s="54"/>
      <c r="AL219" s="52"/>
      <c r="AM219" s="53"/>
      <c r="AN219" s="54"/>
      <c r="AO219" s="54"/>
      <c r="AP219" s="44"/>
      <c r="AQ219" s="53"/>
      <c r="AR219" s="52"/>
      <c r="AS219" s="54"/>
      <c r="AT219" s="54"/>
      <c r="AU219" s="53"/>
      <c r="AV219" s="53"/>
      <c r="AW219" s="60"/>
    </row>
    <row r="220" spans="1:204" s="4" customFormat="1" ht="24" hidden="1" customHeight="1">
      <c r="A220" s="250"/>
      <c r="B220" s="31" t="s">
        <v>479</v>
      </c>
      <c r="C220" s="22"/>
      <c r="D220" s="23"/>
      <c r="E220" s="23"/>
      <c r="F220" s="24"/>
      <c r="G220" s="24"/>
      <c r="H220" s="24"/>
      <c r="I220" s="24"/>
      <c r="J220" s="24"/>
      <c r="K220" s="24"/>
      <c r="L220" s="24"/>
      <c r="M220" s="24"/>
      <c r="N220" s="22"/>
      <c r="O220" s="22"/>
      <c r="P220" s="24"/>
      <c r="Q220" s="42">
        <f t="shared" si="27"/>
        <v>11362.4</v>
      </c>
      <c r="R220" s="43">
        <f t="shared" si="25"/>
        <v>0</v>
      </c>
      <c r="S220" s="44"/>
      <c r="T220" s="44"/>
      <c r="U220" s="45"/>
      <c r="V220" s="45"/>
      <c r="W220" s="45"/>
      <c r="X220" s="45"/>
      <c r="Y220" s="45"/>
      <c r="Z220" s="45"/>
      <c r="AA220" s="45"/>
      <c r="AB220" s="45"/>
      <c r="AC220" s="48">
        <f t="shared" si="26"/>
        <v>11362.4</v>
      </c>
      <c r="AD220" s="44">
        <v>62.4</v>
      </c>
      <c r="AE220" s="44"/>
      <c r="AF220" s="44"/>
      <c r="AG220" s="44"/>
      <c r="AH220" s="52"/>
      <c r="AI220" s="53"/>
      <c r="AJ220" s="52"/>
      <c r="AK220" s="54"/>
      <c r="AL220" s="52"/>
      <c r="AM220" s="53"/>
      <c r="AN220" s="54"/>
      <c r="AO220" s="54"/>
      <c r="AP220" s="44">
        <v>11300</v>
      </c>
      <c r="AQ220" s="53"/>
      <c r="AR220" s="52"/>
      <c r="AS220" s="54"/>
      <c r="AT220" s="54"/>
      <c r="AU220" s="53"/>
      <c r="AV220" s="53"/>
      <c r="AW220" s="60"/>
    </row>
    <row r="221" spans="1:204" s="4" customFormat="1" ht="24" hidden="1" customHeight="1">
      <c r="A221" s="250"/>
      <c r="B221" s="31" t="s">
        <v>480</v>
      </c>
      <c r="C221" s="22"/>
      <c r="D221" s="23"/>
      <c r="E221" s="23"/>
      <c r="F221" s="24"/>
      <c r="G221" s="24"/>
      <c r="H221" s="24"/>
      <c r="I221" s="24"/>
      <c r="J221" s="24"/>
      <c r="K221" s="24"/>
      <c r="L221" s="24"/>
      <c r="M221" s="24"/>
      <c r="N221" s="22"/>
      <c r="O221" s="22"/>
      <c r="P221" s="24"/>
      <c r="Q221" s="42">
        <f t="shared" si="27"/>
        <v>141.69999999999999</v>
      </c>
      <c r="R221" s="43">
        <f t="shared" si="25"/>
        <v>0</v>
      </c>
      <c r="S221" s="44"/>
      <c r="T221" s="44"/>
      <c r="U221" s="45"/>
      <c r="V221" s="45"/>
      <c r="W221" s="45"/>
      <c r="X221" s="45"/>
      <c r="Y221" s="45"/>
      <c r="Z221" s="45"/>
      <c r="AA221" s="45"/>
      <c r="AB221" s="45"/>
      <c r="AC221" s="48">
        <f t="shared" si="26"/>
        <v>141.69999999999999</v>
      </c>
      <c r="AD221" s="44">
        <v>141.69999999999999</v>
      </c>
      <c r="AE221" s="44"/>
      <c r="AF221" s="44"/>
      <c r="AG221" s="44"/>
      <c r="AH221" s="52"/>
      <c r="AI221" s="53"/>
      <c r="AJ221" s="52"/>
      <c r="AK221" s="54"/>
      <c r="AL221" s="52"/>
      <c r="AM221" s="53"/>
      <c r="AN221" s="54"/>
      <c r="AO221" s="54"/>
      <c r="AP221" s="44"/>
      <c r="AQ221" s="53"/>
      <c r="AR221" s="52"/>
      <c r="AS221" s="54"/>
      <c r="AT221" s="54"/>
      <c r="AU221" s="53"/>
      <c r="AV221" s="53"/>
      <c r="AW221" s="60"/>
    </row>
    <row r="222" spans="1:204" s="4" customFormat="1" ht="24" hidden="1" customHeight="1">
      <c r="A222" s="250"/>
      <c r="B222" s="31" t="s">
        <v>481</v>
      </c>
      <c r="C222" s="22"/>
      <c r="D222" s="23"/>
      <c r="E222" s="23"/>
      <c r="F222" s="24"/>
      <c r="G222" s="24"/>
      <c r="H222" s="24"/>
      <c r="I222" s="24"/>
      <c r="J222" s="24"/>
      <c r="K222" s="24"/>
      <c r="L222" s="24"/>
      <c r="M222" s="24"/>
      <c r="N222" s="22"/>
      <c r="O222" s="22"/>
      <c r="P222" s="24"/>
      <c r="Q222" s="42">
        <f t="shared" si="27"/>
        <v>197.39999999999998</v>
      </c>
      <c r="R222" s="43">
        <f t="shared" si="25"/>
        <v>0</v>
      </c>
      <c r="S222" s="44"/>
      <c r="T222" s="44"/>
      <c r="U222" s="45"/>
      <c r="V222" s="45"/>
      <c r="W222" s="45"/>
      <c r="X222" s="45"/>
      <c r="Y222" s="45"/>
      <c r="Z222" s="45"/>
      <c r="AA222" s="45"/>
      <c r="AB222" s="45"/>
      <c r="AC222" s="48">
        <f t="shared" si="26"/>
        <v>197.39999999999998</v>
      </c>
      <c r="AD222" s="44"/>
      <c r="AE222" s="44"/>
      <c r="AF222" s="44"/>
      <c r="AG222" s="44">
        <v>197.39999999999998</v>
      </c>
      <c r="AH222" s="52"/>
      <c r="AI222" s="53"/>
      <c r="AJ222" s="52"/>
      <c r="AK222" s="54"/>
      <c r="AL222" s="52"/>
      <c r="AM222" s="53"/>
      <c r="AN222" s="54"/>
      <c r="AO222" s="54"/>
      <c r="AP222" s="54"/>
      <c r="AQ222" s="53"/>
      <c r="AR222" s="52"/>
      <c r="AS222" s="54"/>
      <c r="AT222" s="54"/>
      <c r="AU222" s="53"/>
      <c r="AV222" s="53"/>
      <c r="AW222" s="60"/>
    </row>
    <row r="223" spans="1:204" s="4" customFormat="1" ht="24" hidden="1" customHeight="1">
      <c r="A223" s="250"/>
      <c r="B223" s="31" t="s">
        <v>482</v>
      </c>
      <c r="C223" s="22"/>
      <c r="D223" s="23"/>
      <c r="E223" s="23"/>
      <c r="F223" s="24"/>
      <c r="G223" s="24"/>
      <c r="H223" s="24"/>
      <c r="I223" s="24"/>
      <c r="J223" s="24"/>
      <c r="K223" s="24"/>
      <c r="L223" s="24"/>
      <c r="M223" s="24"/>
      <c r="N223" s="22"/>
      <c r="O223" s="22"/>
      <c r="P223" s="24"/>
      <c r="Q223" s="42">
        <f t="shared" si="27"/>
        <v>0</v>
      </c>
      <c r="R223" s="43">
        <f t="shared" si="25"/>
        <v>0</v>
      </c>
      <c r="S223" s="44"/>
      <c r="T223" s="44"/>
      <c r="U223" s="45"/>
      <c r="V223" s="45"/>
      <c r="W223" s="45"/>
      <c r="X223" s="45"/>
      <c r="Y223" s="45"/>
      <c r="Z223" s="45"/>
      <c r="AA223" s="45"/>
      <c r="AB223" s="45"/>
      <c r="AC223" s="48">
        <f t="shared" si="26"/>
        <v>0</v>
      </c>
      <c r="AD223" s="44"/>
      <c r="AE223" s="44"/>
      <c r="AF223" s="44"/>
      <c r="AG223" s="44"/>
      <c r="AH223" s="52"/>
      <c r="AI223" s="53"/>
      <c r="AJ223" s="52"/>
      <c r="AK223" s="54"/>
      <c r="AL223" s="52"/>
      <c r="AM223" s="53"/>
      <c r="AN223" s="54"/>
      <c r="AO223" s="54"/>
      <c r="AP223" s="54"/>
      <c r="AQ223" s="53"/>
      <c r="AR223" s="52"/>
      <c r="AS223" s="54"/>
      <c r="AT223" s="54"/>
      <c r="AU223" s="53"/>
      <c r="AV223" s="53"/>
      <c r="AW223" s="60"/>
    </row>
    <row r="224" spans="1:204" s="3" customFormat="1" ht="24" customHeight="1">
      <c r="A224" s="303" t="s">
        <v>122</v>
      </c>
      <c r="B224" s="248"/>
      <c r="C224" s="17"/>
      <c r="D224" s="18"/>
      <c r="E224" s="18"/>
      <c r="F224" s="19"/>
      <c r="G224" s="19"/>
      <c r="H224" s="19"/>
      <c r="I224" s="19"/>
      <c r="J224" s="19"/>
      <c r="K224" s="19"/>
      <c r="L224" s="19"/>
      <c r="M224" s="19"/>
      <c r="N224" s="17"/>
      <c r="O224" s="17"/>
      <c r="P224" s="34"/>
      <c r="Q224" s="39">
        <f t="shared" si="27"/>
        <v>11430</v>
      </c>
      <c r="R224" s="36">
        <f t="shared" si="25"/>
        <v>11430</v>
      </c>
      <c r="S224" s="40"/>
      <c r="T224" s="41"/>
      <c r="U224" s="41"/>
      <c r="V224" s="41"/>
      <c r="W224" s="41"/>
      <c r="X224" s="41"/>
      <c r="Y224" s="41"/>
      <c r="Z224" s="41">
        <v>430</v>
      </c>
      <c r="AA224" s="41">
        <v>11000</v>
      </c>
      <c r="AB224" s="36"/>
      <c r="AC224" s="36"/>
      <c r="AD224" s="41"/>
      <c r="AE224" s="41"/>
      <c r="AF224" s="47"/>
      <c r="AG224" s="41"/>
      <c r="AH224" s="55"/>
      <c r="AI224" s="51"/>
      <c r="AJ224" s="55"/>
      <c r="AK224" s="51"/>
      <c r="AL224" s="55"/>
      <c r="AM224" s="51"/>
      <c r="AN224" s="51"/>
      <c r="AO224" s="51"/>
      <c r="AP224" s="41"/>
      <c r="AQ224" s="51"/>
      <c r="AR224" s="55"/>
      <c r="AS224" s="51"/>
      <c r="AT224" s="56"/>
      <c r="AU224" s="51"/>
      <c r="AV224" s="51"/>
      <c r="AW224" s="59"/>
      <c r="DL224" s="61"/>
      <c r="DM224" s="61"/>
      <c r="DN224" s="61"/>
      <c r="DO224" s="61"/>
      <c r="DP224" s="61"/>
      <c r="DQ224" s="61"/>
      <c r="DR224" s="61"/>
      <c r="DS224" s="61"/>
      <c r="DT224" s="61"/>
      <c r="DU224" s="61"/>
      <c r="DV224" s="61"/>
      <c r="DW224" s="61"/>
      <c r="DX224" s="61"/>
      <c r="DY224" s="61"/>
      <c r="DZ224" s="61"/>
      <c r="EA224" s="61"/>
      <c r="EB224" s="61"/>
      <c r="EC224" s="61"/>
      <c r="ED224" s="61"/>
      <c r="EE224" s="61"/>
      <c r="EF224" s="61"/>
      <c r="EG224" s="61"/>
      <c r="EH224" s="61"/>
      <c r="EI224" s="61"/>
      <c r="EJ224" s="61"/>
      <c r="EK224" s="61"/>
      <c r="EL224" s="61"/>
      <c r="EM224" s="61"/>
      <c r="EN224" s="61"/>
      <c r="EO224" s="61"/>
      <c r="EP224" s="61"/>
      <c r="EQ224" s="61"/>
      <c r="ER224" s="61"/>
      <c r="ES224" s="61"/>
      <c r="ET224" s="61"/>
      <c r="EU224" s="61"/>
      <c r="EV224" s="61"/>
      <c r="EW224" s="61"/>
      <c r="EX224" s="61"/>
      <c r="EY224" s="61"/>
      <c r="EZ224" s="61"/>
      <c r="FA224" s="61"/>
      <c r="FB224" s="61"/>
      <c r="FC224" s="61"/>
      <c r="FD224" s="61"/>
      <c r="FE224" s="61"/>
      <c r="FF224" s="61"/>
      <c r="FG224" s="61"/>
      <c r="FH224" s="61"/>
      <c r="FI224" s="61"/>
      <c r="FJ224" s="61"/>
      <c r="FK224" s="61"/>
      <c r="FL224" s="61"/>
      <c r="FM224" s="61"/>
      <c r="FN224" s="61"/>
      <c r="FO224" s="61"/>
      <c r="FP224" s="61"/>
      <c r="FQ224" s="61"/>
      <c r="FR224" s="61"/>
      <c r="FS224" s="61"/>
      <c r="FT224" s="61"/>
      <c r="FU224" s="61"/>
      <c r="FV224" s="61"/>
      <c r="FW224" s="61"/>
      <c r="FX224" s="61"/>
      <c r="FY224" s="61"/>
      <c r="FZ224" s="61"/>
      <c r="GA224" s="61"/>
      <c r="GB224" s="61"/>
      <c r="GC224" s="61"/>
      <c r="GD224" s="61"/>
      <c r="GE224" s="61"/>
      <c r="GF224" s="61"/>
      <c r="GG224" s="61"/>
      <c r="GH224" s="61"/>
      <c r="GI224" s="61"/>
      <c r="GJ224" s="61"/>
      <c r="GK224" s="61"/>
      <c r="GL224" s="61"/>
      <c r="GM224" s="61"/>
      <c r="GN224" s="61"/>
      <c r="GO224" s="61"/>
      <c r="GP224" s="61"/>
      <c r="GQ224" s="61"/>
      <c r="GR224" s="61"/>
      <c r="GS224" s="61"/>
      <c r="GT224" s="61"/>
      <c r="GU224" s="61"/>
      <c r="GV224" s="61"/>
    </row>
    <row r="225" spans="1:204" s="3" customFormat="1" ht="21.95" hidden="1" customHeight="1">
      <c r="A225" s="304" t="s">
        <v>123</v>
      </c>
      <c r="B225" s="260"/>
      <c r="C225" s="17"/>
      <c r="D225" s="18"/>
      <c r="E225" s="18"/>
      <c r="F225" s="19"/>
      <c r="G225" s="19"/>
      <c r="H225" s="19"/>
      <c r="I225" s="19"/>
      <c r="J225" s="19"/>
      <c r="K225" s="19"/>
      <c r="L225" s="19"/>
      <c r="M225" s="19"/>
      <c r="N225" s="17"/>
      <c r="O225" s="17"/>
      <c r="P225" s="19"/>
      <c r="Q225" s="39">
        <f t="shared" si="27"/>
        <v>0</v>
      </c>
      <c r="R225" s="36">
        <f t="shared" si="25"/>
        <v>0</v>
      </c>
      <c r="S225" s="40"/>
      <c r="T225" s="69"/>
      <c r="U225" s="70"/>
      <c r="V225" s="70"/>
      <c r="W225" s="70"/>
      <c r="X225" s="70"/>
      <c r="Y225" s="70"/>
      <c r="Z225" s="70"/>
      <c r="AA225" s="70"/>
      <c r="AB225" s="74"/>
      <c r="AC225" s="74"/>
      <c r="AD225" s="69"/>
      <c r="AE225" s="69"/>
      <c r="AF225" s="75"/>
      <c r="AG225" s="69"/>
      <c r="AH225" s="77"/>
      <c r="AI225" s="78"/>
      <c r="AJ225" s="77"/>
      <c r="AK225" s="78"/>
      <c r="AL225" s="77"/>
      <c r="AM225" s="79"/>
      <c r="AN225" s="78"/>
      <c r="AO225" s="78"/>
      <c r="AP225" s="69"/>
      <c r="AQ225" s="79"/>
      <c r="AR225" s="77"/>
      <c r="AS225" s="78"/>
      <c r="AT225" s="82"/>
      <c r="AU225" s="79"/>
      <c r="AV225" s="79"/>
      <c r="AW225" s="59"/>
      <c r="DL225" s="61"/>
      <c r="DM225" s="61"/>
      <c r="DN225" s="61"/>
      <c r="DO225" s="61"/>
      <c r="DP225" s="61"/>
      <c r="DQ225" s="61"/>
      <c r="DR225" s="61"/>
      <c r="DS225" s="61"/>
      <c r="DT225" s="61"/>
      <c r="DU225" s="61"/>
      <c r="DV225" s="61"/>
      <c r="DW225" s="61"/>
      <c r="DX225" s="61"/>
      <c r="DY225" s="61"/>
      <c r="DZ225" s="61"/>
      <c r="EA225" s="61"/>
      <c r="EB225" s="61"/>
      <c r="EC225" s="61"/>
      <c r="ED225" s="61"/>
      <c r="EE225" s="61"/>
      <c r="EF225" s="61"/>
      <c r="EG225" s="61"/>
      <c r="EH225" s="61"/>
      <c r="EI225" s="61"/>
      <c r="EJ225" s="61"/>
      <c r="EK225" s="61"/>
      <c r="EL225" s="61"/>
      <c r="EM225" s="61"/>
      <c r="EN225" s="61"/>
      <c r="EO225" s="61"/>
      <c r="EP225" s="61"/>
      <c r="EQ225" s="61"/>
      <c r="ER225" s="61"/>
      <c r="ES225" s="61"/>
      <c r="ET225" s="61"/>
      <c r="EU225" s="61"/>
      <c r="EV225" s="61"/>
      <c r="EW225" s="61"/>
      <c r="EX225" s="61"/>
      <c r="EY225" s="61"/>
      <c r="EZ225" s="61"/>
      <c r="FA225" s="61"/>
      <c r="FB225" s="61"/>
      <c r="FC225" s="61"/>
      <c r="FD225" s="61"/>
      <c r="FE225" s="61"/>
      <c r="FF225" s="61"/>
      <c r="FG225" s="61"/>
      <c r="FH225" s="61"/>
      <c r="FI225" s="61"/>
      <c r="FJ225" s="61"/>
      <c r="FK225" s="61"/>
      <c r="FL225" s="61"/>
      <c r="FM225" s="61"/>
      <c r="FN225" s="61"/>
      <c r="FO225" s="61"/>
      <c r="FP225" s="61"/>
      <c r="FQ225" s="61"/>
      <c r="FR225" s="61"/>
      <c r="FS225" s="61"/>
      <c r="FT225" s="61"/>
      <c r="FU225" s="61"/>
      <c r="FV225" s="61"/>
      <c r="FW225" s="61"/>
      <c r="FX225" s="61"/>
      <c r="FY225" s="61"/>
      <c r="FZ225" s="61"/>
      <c r="GA225" s="61"/>
      <c r="GB225" s="61"/>
      <c r="GC225" s="61"/>
      <c r="GD225" s="61"/>
      <c r="GE225" s="61"/>
      <c r="GF225" s="61"/>
      <c r="GG225" s="61"/>
      <c r="GH225" s="61"/>
      <c r="GI225" s="61"/>
      <c r="GJ225" s="61"/>
      <c r="GK225" s="61"/>
      <c r="GL225" s="61"/>
      <c r="GM225" s="61"/>
      <c r="GN225" s="61"/>
      <c r="GO225" s="61"/>
      <c r="GP225" s="61"/>
      <c r="GQ225" s="61"/>
      <c r="GR225" s="61"/>
      <c r="GS225" s="61"/>
      <c r="GT225" s="61"/>
      <c r="GU225" s="61"/>
      <c r="GV225" s="61"/>
    </row>
    <row r="226" spans="1:204" s="3" customFormat="1" ht="24" customHeight="1">
      <c r="A226" s="303" t="s">
        <v>124</v>
      </c>
      <c r="B226" s="248"/>
      <c r="C226" s="17"/>
      <c r="D226" s="18"/>
      <c r="E226" s="18"/>
      <c r="F226" s="19"/>
      <c r="G226" s="19"/>
      <c r="H226" s="19"/>
      <c r="I226" s="19"/>
      <c r="J226" s="19"/>
      <c r="K226" s="19"/>
      <c r="L226" s="19"/>
      <c r="M226" s="19"/>
      <c r="N226" s="17"/>
      <c r="O226" s="17"/>
      <c r="P226" s="34"/>
      <c r="Q226" s="39">
        <f t="shared" si="27"/>
        <v>205147</v>
      </c>
      <c r="R226" s="36">
        <f t="shared" si="25"/>
        <v>205147</v>
      </c>
      <c r="S226" s="40"/>
      <c r="T226" s="41">
        <f>150000+15147+40000</f>
        <v>205147</v>
      </c>
      <c r="U226" s="41"/>
      <c r="V226" s="41"/>
      <c r="W226" s="41"/>
      <c r="X226" s="41"/>
      <c r="Y226" s="41"/>
      <c r="Z226" s="41"/>
      <c r="AA226" s="41"/>
      <c r="AB226" s="36"/>
      <c r="AC226" s="36"/>
      <c r="AD226" s="41"/>
      <c r="AE226" s="41"/>
      <c r="AF226" s="47"/>
      <c r="AG226" s="41"/>
      <c r="AH226" s="55"/>
      <c r="AI226" s="51"/>
      <c r="AJ226" s="55"/>
      <c r="AK226" s="51"/>
      <c r="AL226" s="55"/>
      <c r="AM226" s="51"/>
      <c r="AN226" s="51"/>
      <c r="AO226" s="51"/>
      <c r="AP226" s="41"/>
      <c r="AQ226" s="51"/>
      <c r="AR226" s="55"/>
      <c r="AS226" s="51"/>
      <c r="AT226" s="56"/>
      <c r="AU226" s="51"/>
      <c r="AV226" s="51"/>
      <c r="AW226" s="59"/>
      <c r="DL226" s="61"/>
      <c r="DM226" s="61"/>
      <c r="DN226" s="61"/>
      <c r="DO226" s="61"/>
      <c r="DP226" s="61"/>
      <c r="DQ226" s="61"/>
      <c r="DR226" s="61"/>
      <c r="DS226" s="61"/>
      <c r="DT226" s="61"/>
      <c r="DU226" s="61"/>
      <c r="DV226" s="61"/>
      <c r="DW226" s="61"/>
      <c r="DX226" s="61"/>
      <c r="DY226" s="61"/>
      <c r="DZ226" s="61"/>
      <c r="EA226" s="61"/>
      <c r="EB226" s="61"/>
      <c r="EC226" s="61"/>
      <c r="ED226" s="61"/>
      <c r="EE226" s="61"/>
      <c r="EF226" s="61"/>
      <c r="EG226" s="61"/>
      <c r="EH226" s="61"/>
      <c r="EI226" s="61"/>
      <c r="EJ226" s="61"/>
      <c r="EK226" s="61"/>
      <c r="EL226" s="61"/>
      <c r="EM226" s="61"/>
      <c r="EN226" s="61"/>
      <c r="EO226" s="61"/>
      <c r="EP226" s="61"/>
      <c r="EQ226" s="61"/>
      <c r="ER226" s="61"/>
      <c r="ES226" s="61"/>
      <c r="ET226" s="61"/>
      <c r="EU226" s="61"/>
      <c r="EV226" s="61"/>
      <c r="EW226" s="61"/>
      <c r="EX226" s="61"/>
      <c r="EY226" s="61"/>
      <c r="EZ226" s="61"/>
      <c r="FA226" s="61"/>
      <c r="FB226" s="61"/>
      <c r="FC226" s="61"/>
      <c r="FD226" s="61"/>
      <c r="FE226" s="61"/>
      <c r="FF226" s="61"/>
      <c r="FG226" s="61"/>
      <c r="FH226" s="61"/>
      <c r="FI226" s="61"/>
      <c r="FJ226" s="61"/>
      <c r="FK226" s="61"/>
      <c r="FL226" s="61"/>
      <c r="FM226" s="61"/>
      <c r="FN226" s="61"/>
      <c r="FO226" s="61"/>
      <c r="FP226" s="61"/>
      <c r="FQ226" s="61"/>
      <c r="FR226" s="61"/>
      <c r="FS226" s="61"/>
      <c r="FT226" s="61"/>
      <c r="FU226" s="61"/>
      <c r="FV226" s="61"/>
      <c r="FW226" s="61"/>
      <c r="FX226" s="61"/>
      <c r="FY226" s="61"/>
      <c r="FZ226" s="61"/>
      <c r="GA226" s="61"/>
      <c r="GB226" s="61"/>
      <c r="GC226" s="61"/>
      <c r="GD226" s="61"/>
      <c r="GE226" s="61"/>
      <c r="GF226" s="61"/>
      <c r="GG226" s="61"/>
      <c r="GH226" s="61"/>
      <c r="GI226" s="61"/>
      <c r="GJ226" s="61"/>
      <c r="GK226" s="61"/>
      <c r="GL226" s="61"/>
      <c r="GM226" s="61"/>
      <c r="GN226" s="61"/>
      <c r="GO226" s="61"/>
      <c r="GP226" s="61"/>
      <c r="GQ226" s="61"/>
      <c r="GR226" s="61"/>
      <c r="GS226" s="61"/>
      <c r="GT226" s="61"/>
      <c r="GU226" s="61"/>
      <c r="GV226" s="61"/>
    </row>
    <row r="227" spans="1:204" s="3" customFormat="1" ht="24" customHeight="1">
      <c r="A227" s="305" t="s">
        <v>125</v>
      </c>
      <c r="B227" s="248"/>
      <c r="C227" s="17"/>
      <c r="D227" s="18"/>
      <c r="E227" s="18"/>
      <c r="F227" s="19"/>
      <c r="G227" s="19"/>
      <c r="H227" s="19"/>
      <c r="I227" s="19"/>
      <c r="J227" s="19"/>
      <c r="K227" s="19"/>
      <c r="L227" s="19"/>
      <c r="M227" s="19"/>
      <c r="N227" s="17"/>
      <c r="O227" s="17"/>
      <c r="P227" s="34"/>
      <c r="Q227" s="71">
        <f t="shared" si="27"/>
        <v>115840</v>
      </c>
      <c r="R227" s="72">
        <f t="shared" si="25"/>
        <v>115840</v>
      </c>
      <c r="S227" s="40"/>
      <c r="T227" s="73">
        <f>100000+15840</f>
        <v>115840</v>
      </c>
      <c r="U227" s="73"/>
      <c r="V227" s="73"/>
      <c r="W227" s="73"/>
      <c r="X227" s="73"/>
      <c r="Y227" s="73"/>
      <c r="Z227" s="73"/>
      <c r="AA227" s="73"/>
      <c r="AB227" s="72"/>
      <c r="AC227" s="72"/>
      <c r="AD227" s="73"/>
      <c r="AE227" s="73"/>
      <c r="AF227" s="76"/>
      <c r="AG227" s="73"/>
      <c r="AH227" s="80"/>
      <c r="AI227" s="81"/>
      <c r="AJ227" s="80"/>
      <c r="AK227" s="81"/>
      <c r="AL227" s="80"/>
      <c r="AM227" s="81"/>
      <c r="AN227" s="81"/>
      <c r="AO227" s="81"/>
      <c r="AP227" s="73"/>
      <c r="AQ227" s="81"/>
      <c r="AR227" s="80"/>
      <c r="AS227" s="81"/>
      <c r="AT227" s="83"/>
      <c r="AU227" s="81"/>
      <c r="AV227" s="81"/>
      <c r="AW227" s="84"/>
      <c r="DL227" s="61"/>
      <c r="DM227" s="61"/>
      <c r="DN227" s="61"/>
      <c r="DO227" s="61"/>
      <c r="DP227" s="61"/>
      <c r="DQ227" s="61"/>
      <c r="DR227" s="61"/>
      <c r="DS227" s="61"/>
      <c r="DT227" s="61"/>
      <c r="DU227" s="61"/>
      <c r="DV227" s="61"/>
      <c r="DW227" s="61"/>
      <c r="DX227" s="61"/>
      <c r="DY227" s="61"/>
      <c r="DZ227" s="61"/>
      <c r="EA227" s="61"/>
      <c r="EB227" s="61"/>
      <c r="EC227" s="61"/>
      <c r="ED227" s="61"/>
      <c r="EE227" s="61"/>
      <c r="EF227" s="61"/>
      <c r="EG227" s="61"/>
      <c r="EH227" s="61"/>
      <c r="EI227" s="61"/>
      <c r="EJ227" s="61"/>
      <c r="EK227" s="61"/>
      <c r="EL227" s="61"/>
      <c r="EM227" s="61"/>
      <c r="EN227" s="61"/>
      <c r="EO227" s="61"/>
      <c r="EP227" s="61"/>
      <c r="EQ227" s="61"/>
      <c r="ER227" s="61"/>
      <c r="ES227" s="61"/>
      <c r="ET227" s="61"/>
      <c r="EU227" s="61"/>
      <c r="EV227" s="61"/>
      <c r="EW227" s="61"/>
      <c r="EX227" s="61"/>
      <c r="EY227" s="61"/>
      <c r="EZ227" s="61"/>
      <c r="FA227" s="61"/>
      <c r="FB227" s="61"/>
      <c r="FC227" s="61"/>
      <c r="FD227" s="61"/>
      <c r="FE227" s="61"/>
      <c r="FF227" s="61"/>
      <c r="FG227" s="61"/>
      <c r="FH227" s="61"/>
      <c r="FI227" s="61"/>
      <c r="FJ227" s="61"/>
      <c r="FK227" s="61"/>
      <c r="FL227" s="61"/>
      <c r="FM227" s="61"/>
      <c r="FN227" s="61"/>
      <c r="FO227" s="61"/>
      <c r="FP227" s="61"/>
      <c r="FQ227" s="61"/>
      <c r="FR227" s="61"/>
      <c r="FS227" s="61"/>
      <c r="FT227" s="61"/>
      <c r="FU227" s="61"/>
      <c r="FV227" s="61"/>
      <c r="FW227" s="61"/>
      <c r="FX227" s="61"/>
      <c r="FY227" s="61"/>
      <c r="FZ227" s="61"/>
      <c r="GA227" s="61"/>
      <c r="GB227" s="61"/>
      <c r="GC227" s="61"/>
      <c r="GD227" s="61"/>
      <c r="GE227" s="61"/>
      <c r="GF227" s="61"/>
      <c r="GG227" s="61"/>
      <c r="GH227" s="61"/>
      <c r="GI227" s="61"/>
      <c r="GJ227" s="61"/>
      <c r="GK227" s="61"/>
      <c r="GL227" s="61"/>
      <c r="GM227" s="61"/>
      <c r="GN227" s="61"/>
      <c r="GO227" s="61"/>
      <c r="GP227" s="61"/>
      <c r="GQ227" s="61"/>
      <c r="GR227" s="61"/>
      <c r="GS227" s="61"/>
      <c r="GT227" s="61"/>
      <c r="GU227" s="61"/>
      <c r="GV227" s="61"/>
    </row>
  </sheetData>
  <autoFilter ref="A5:GV227">
    <filterColumn colId="0">
      <filters>
        <filter val="阿坝州"/>
        <filter val="巴中市"/>
        <filter val="成都市"/>
        <filter val="达州市"/>
        <filter val="德阳市"/>
        <filter val="甘孜州"/>
        <filter val="广安市"/>
        <filter val="广元市"/>
        <filter val="合计"/>
        <filter val="乐山市"/>
        <filter val="凉山州"/>
        <filter val="泸州市"/>
        <filter val="眉山市"/>
        <filter val="绵阳市"/>
        <filter val="南充市"/>
        <filter val="内江市"/>
        <filter val="攀枝花市"/>
        <filter val="省港投集团"/>
        <filter val="省交投集团"/>
        <filter val="省铁投集团"/>
        <filter val="四川省交通运输厅"/>
        <filter val="遂宁市"/>
        <filter val="雅安市"/>
        <filter val="宜宾市"/>
        <filter val="资阳市"/>
        <filter val="自贡市"/>
      </filters>
    </filterColumn>
  </autoFilter>
  <mergeCells count="90">
    <mergeCell ref="A1:AW1"/>
    <mergeCell ref="D2:P2"/>
    <mergeCell ref="Q2:AW2"/>
    <mergeCell ref="D3:G3"/>
    <mergeCell ref="H3:M3"/>
    <mergeCell ref="N3:P3"/>
    <mergeCell ref="AB3:AW3"/>
    <mergeCell ref="A6:B6"/>
    <mergeCell ref="A7:B7"/>
    <mergeCell ref="A24:B24"/>
    <mergeCell ref="AC4:AC5"/>
    <mergeCell ref="AD4:AD5"/>
    <mergeCell ref="A8:A22"/>
    <mergeCell ref="A76:B76"/>
    <mergeCell ref="A40:A43"/>
    <mergeCell ref="A44:A47"/>
    <mergeCell ref="A49:A51"/>
    <mergeCell ref="A52:A55"/>
    <mergeCell ref="A61:A66"/>
    <mergeCell ref="A68:A71"/>
    <mergeCell ref="A72:A75"/>
    <mergeCell ref="A48:B48"/>
    <mergeCell ref="A56:B56"/>
    <mergeCell ref="A67:B67"/>
    <mergeCell ref="A91:A95"/>
    <mergeCell ref="A96:A102"/>
    <mergeCell ref="A83:B83"/>
    <mergeCell ref="A90:B90"/>
    <mergeCell ref="A160:B160"/>
    <mergeCell ref="A119:A125"/>
    <mergeCell ref="A127:A129"/>
    <mergeCell ref="A130:A133"/>
    <mergeCell ref="A143:B143"/>
    <mergeCell ref="A150:B150"/>
    <mergeCell ref="A134:B134"/>
    <mergeCell ref="A103:B103"/>
    <mergeCell ref="A114:B114"/>
    <mergeCell ref="A126:B126"/>
    <mergeCell ref="A84:A86"/>
    <mergeCell ref="A87:A89"/>
    <mergeCell ref="A168:B168"/>
    <mergeCell ref="A173:B173"/>
    <mergeCell ref="A192:B192"/>
    <mergeCell ref="A161:A163"/>
    <mergeCell ref="A164:A167"/>
    <mergeCell ref="A169:A170"/>
    <mergeCell ref="A171:A172"/>
    <mergeCell ref="A174:A191"/>
    <mergeCell ref="A210:B210"/>
    <mergeCell ref="A224:B224"/>
    <mergeCell ref="A225:B225"/>
    <mergeCell ref="A226:B226"/>
    <mergeCell ref="A227:B227"/>
    <mergeCell ref="A25:A29"/>
    <mergeCell ref="A30:A31"/>
    <mergeCell ref="A33:A36"/>
    <mergeCell ref="A37:A38"/>
    <mergeCell ref="A57:A60"/>
    <mergeCell ref="A32:B32"/>
    <mergeCell ref="A39:B39"/>
    <mergeCell ref="A193:A209"/>
    <mergeCell ref="A211:A223"/>
    <mergeCell ref="C2:C4"/>
    <mergeCell ref="Q3:Q5"/>
    <mergeCell ref="AB4:AB5"/>
    <mergeCell ref="A135:A137"/>
    <mergeCell ref="A138:A142"/>
    <mergeCell ref="A144:A146"/>
    <mergeCell ref="A147:A149"/>
    <mergeCell ref="A77:A79"/>
    <mergeCell ref="A80:A82"/>
    <mergeCell ref="A151:A153"/>
    <mergeCell ref="A154:A159"/>
    <mergeCell ref="A104:A107"/>
    <mergeCell ref="A108:A113"/>
    <mergeCell ref="A115:A118"/>
    <mergeCell ref="AW4:AW5"/>
    <mergeCell ref="A2:B5"/>
    <mergeCell ref="R3:AA5"/>
    <mergeCell ref="AG4:AG5"/>
    <mergeCell ref="AH4:AH5"/>
    <mergeCell ref="AM4:AM5"/>
    <mergeCell ref="AN4:AN5"/>
    <mergeCell ref="AO4:AO5"/>
    <mergeCell ref="AP4:AP5"/>
    <mergeCell ref="AI4:AJ4"/>
    <mergeCell ref="AK4:AL4"/>
    <mergeCell ref="AQ4:AV4"/>
    <mergeCell ref="AE4:AE5"/>
    <mergeCell ref="AF4:AF5"/>
  </mergeCells>
  <phoneticPr fontId="26" type="noConversion"/>
  <pageMargins left="0.75" right="0.75" top="0.86597222222222225" bottom="1" header="0.5" footer="0.5"/>
  <pageSetup paperSize="9" scale="96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6</vt:i4>
      </vt:variant>
    </vt:vector>
  </HeadingPairs>
  <TitlesOfParts>
    <vt:vector size="11" baseType="lpstr">
      <vt:lpstr>2020资金预算表（汇总）</vt:lpstr>
      <vt:lpstr>省本级部分</vt:lpstr>
      <vt:lpstr>省本级部分 (指标明细表)</vt:lpstr>
      <vt:lpstr>Sheet1</vt:lpstr>
      <vt:lpstr>Sheet2</vt:lpstr>
      <vt:lpstr>'2020资金预算表（汇总）'!Print_Area</vt:lpstr>
      <vt:lpstr>Sheet1!Print_Area</vt:lpstr>
      <vt:lpstr>省本级部分!Print_Area</vt:lpstr>
      <vt:lpstr>'省本级部分 (指标明细表)'!Print_Area</vt:lpstr>
      <vt:lpstr>'2020资金预算表（汇总）'!Print_Titles</vt:lpstr>
      <vt:lpstr>省本级部分!Print_Titles</vt:lpstr>
    </vt:vector>
  </TitlesOfParts>
  <Company>WWW.YlmF.CoM</Company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liang</cp:lastModifiedBy>
  <cp:revision>1</cp:revision>
  <cp:lastPrinted>2019-11-20T07:03:32Z</cp:lastPrinted>
  <dcterms:created xsi:type="dcterms:W3CDTF">2010-11-04T02:52:28Z</dcterms:created>
  <dcterms:modified xsi:type="dcterms:W3CDTF">2020-07-29T06:53:57Z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  <property fmtid="{D5CDD505-2E9C-101B-9397-08002B2CF9AE}" pid="3" name="KSOReadingLayout">
    <vt:bool>true</vt:bool>
  </property>
</Properties>
</file>